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lay\Documents\Cuadros zonas 22-23\"/>
    </mc:Choice>
  </mc:AlternateContent>
  <xr:revisionPtr revIDLastSave="0" documentId="8_{E7C26231-0566-4420-85A4-1C9FD9618E33}" xr6:coauthVersionLast="47" xr6:coauthVersionMax="47" xr10:uidLastSave="{00000000-0000-0000-0000-000000000000}"/>
  <bookViews>
    <workbookView xWindow="-120" yWindow="-120" windowWidth="20730" windowHeight="11040" tabRatio="913" xr2:uid="{3B46DF27-81DC-4148-8FE2-4F9A56CED3EF}"/>
  </bookViews>
  <sheets>
    <sheet name="Oriente Benjamín M (16)" sheetId="7" r:id="rId1"/>
    <sheet name="Oriente Alevín M (16)" sheetId="6" r:id="rId2"/>
    <sheet name="Oriente Infantil M (16)" sheetId="5" r:id="rId3"/>
    <sheet name="Oriente Cadete M (16)" sheetId="4" r:id="rId4"/>
  </sheets>
  <externalReferences>
    <externalReference r:id="rId5"/>
  </externalReferences>
  <definedNames>
    <definedName name="_Order1" hidden="1">255</definedName>
    <definedName name="Ciudad">#REF!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Habil">#REF!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poi" hidden="1">{"'Sheet5'!$A$1:$F$68"}</definedName>
    <definedName name="ppp" hidden="1">{"'Sheet5'!$A$1:$F$68"}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8" i="7" l="1"/>
  <c r="A47" i="7"/>
  <c r="F44" i="7"/>
  <c r="F43" i="7"/>
  <c r="F42" i="7"/>
  <c r="F41" i="7"/>
  <c r="D38" i="7"/>
  <c r="C38" i="7"/>
  <c r="B38" i="7"/>
  <c r="G36" i="7"/>
  <c r="D36" i="7"/>
  <c r="C36" i="7"/>
  <c r="B36" i="7"/>
  <c r="H37" i="7" s="1"/>
  <c r="I34" i="7"/>
  <c r="D34" i="7"/>
  <c r="C34" i="7"/>
  <c r="B34" i="7"/>
  <c r="D32" i="7"/>
  <c r="C32" i="7"/>
  <c r="B32" i="7"/>
  <c r="H33" i="7" s="1"/>
  <c r="J35" i="7" s="1"/>
  <c r="K30" i="7"/>
  <c r="D30" i="7"/>
  <c r="C30" i="7"/>
  <c r="B30" i="7"/>
  <c r="H29" i="7"/>
  <c r="G28" i="7"/>
  <c r="D28" i="7"/>
  <c r="C28" i="7"/>
  <c r="B28" i="7"/>
  <c r="D26" i="7"/>
  <c r="C26" i="7"/>
  <c r="B26" i="7"/>
  <c r="H25" i="7"/>
  <c r="J27" i="7" s="1"/>
  <c r="L31" i="7" s="1"/>
  <c r="D24" i="7"/>
  <c r="C24" i="7"/>
  <c r="B24" i="7"/>
  <c r="K23" i="7"/>
  <c r="D22" i="7"/>
  <c r="C22" i="7"/>
  <c r="B22" i="7"/>
  <c r="H21" i="7"/>
  <c r="G20" i="7"/>
  <c r="D20" i="7"/>
  <c r="C20" i="7"/>
  <c r="B20" i="7"/>
  <c r="I18" i="7"/>
  <c r="D18" i="7"/>
  <c r="C18" i="7"/>
  <c r="B18" i="7"/>
  <c r="D16" i="7"/>
  <c r="C16" i="7"/>
  <c r="B16" i="7"/>
  <c r="H17" i="7" s="1"/>
  <c r="J19" i="7" s="1"/>
  <c r="D14" i="7"/>
  <c r="C14" i="7"/>
  <c r="B14" i="7"/>
  <c r="H13" i="7"/>
  <c r="G12" i="7"/>
  <c r="D12" i="7"/>
  <c r="C12" i="7"/>
  <c r="B12" i="7"/>
  <c r="D10" i="7"/>
  <c r="C10" i="7"/>
  <c r="B10" i="7"/>
  <c r="M8" i="7"/>
  <c r="D8" i="7"/>
  <c r="C8" i="7"/>
  <c r="B8" i="7"/>
  <c r="H9" i="7" s="1"/>
  <c r="J11" i="7" s="1"/>
  <c r="L15" i="7" s="1"/>
  <c r="F6" i="7"/>
  <c r="A48" i="6"/>
  <c r="A47" i="6"/>
  <c r="F44" i="6"/>
  <c r="F43" i="6"/>
  <c r="F42" i="6"/>
  <c r="F41" i="6"/>
  <c r="D38" i="6"/>
  <c r="C38" i="6"/>
  <c r="B38" i="6"/>
  <c r="H37" i="6"/>
  <c r="G36" i="6"/>
  <c r="D36" i="6"/>
  <c r="C36" i="6"/>
  <c r="B36" i="6"/>
  <c r="I34" i="6"/>
  <c r="D34" i="6"/>
  <c r="C34" i="6"/>
  <c r="B34" i="6"/>
  <c r="D32" i="6"/>
  <c r="C32" i="6"/>
  <c r="B32" i="6"/>
  <c r="H33" i="6" s="1"/>
  <c r="J35" i="6" s="1"/>
  <c r="K30" i="6"/>
  <c r="D30" i="6"/>
  <c r="C30" i="6"/>
  <c r="B30" i="6"/>
  <c r="H29" i="6"/>
  <c r="G28" i="6"/>
  <c r="D28" i="6"/>
  <c r="C28" i="6"/>
  <c r="B28" i="6"/>
  <c r="D26" i="6"/>
  <c r="C26" i="6"/>
  <c r="B26" i="6"/>
  <c r="D24" i="6"/>
  <c r="C24" i="6"/>
  <c r="B24" i="6"/>
  <c r="H25" i="6" s="1"/>
  <c r="J27" i="6" s="1"/>
  <c r="L31" i="6" s="1"/>
  <c r="K23" i="6"/>
  <c r="D22" i="6"/>
  <c r="C22" i="6"/>
  <c r="B22" i="6"/>
  <c r="G20" i="6"/>
  <c r="D20" i="6"/>
  <c r="C20" i="6"/>
  <c r="B20" i="6"/>
  <c r="H21" i="6" s="1"/>
  <c r="I18" i="6"/>
  <c r="D18" i="6"/>
  <c r="C18" i="6"/>
  <c r="B18" i="6"/>
  <c r="H17" i="6"/>
  <c r="J19" i="6" s="1"/>
  <c r="D16" i="6"/>
  <c r="C16" i="6"/>
  <c r="B16" i="6"/>
  <c r="D14" i="6"/>
  <c r="C14" i="6"/>
  <c r="B14" i="6"/>
  <c r="H13" i="6"/>
  <c r="G12" i="6"/>
  <c r="D12" i="6"/>
  <c r="C12" i="6"/>
  <c r="B12" i="6"/>
  <c r="D10" i="6"/>
  <c r="C10" i="6"/>
  <c r="B10" i="6"/>
  <c r="M8" i="6"/>
  <c r="D8" i="6"/>
  <c r="C8" i="6"/>
  <c r="B8" i="6"/>
  <c r="H9" i="6" s="1"/>
  <c r="J11" i="6" s="1"/>
  <c r="L15" i="6" s="1"/>
  <c r="F6" i="6"/>
  <c r="A48" i="5"/>
  <c r="A47" i="5"/>
  <c r="F44" i="5"/>
  <c r="F43" i="5"/>
  <c r="F42" i="5"/>
  <c r="F41" i="5"/>
  <c r="D38" i="5"/>
  <c r="C38" i="5"/>
  <c r="B38" i="5"/>
  <c r="G36" i="5"/>
  <c r="D36" i="5"/>
  <c r="C36" i="5"/>
  <c r="B36" i="5"/>
  <c r="H37" i="5" s="1"/>
  <c r="I34" i="5"/>
  <c r="D34" i="5"/>
  <c r="C34" i="5"/>
  <c r="B34" i="5"/>
  <c r="D32" i="5"/>
  <c r="C32" i="5"/>
  <c r="B32" i="5"/>
  <c r="H33" i="5" s="1"/>
  <c r="J35" i="5" s="1"/>
  <c r="K30" i="5"/>
  <c r="D30" i="5"/>
  <c r="C30" i="5"/>
  <c r="B30" i="5"/>
  <c r="H29" i="5"/>
  <c r="G28" i="5"/>
  <c r="D28" i="5"/>
  <c r="C28" i="5"/>
  <c r="B28" i="5"/>
  <c r="D26" i="5"/>
  <c r="C26" i="5"/>
  <c r="B26" i="5"/>
  <c r="H25" i="5"/>
  <c r="J27" i="5" s="1"/>
  <c r="L31" i="5" s="1"/>
  <c r="D24" i="5"/>
  <c r="C24" i="5"/>
  <c r="B24" i="5"/>
  <c r="K23" i="5"/>
  <c r="D22" i="5"/>
  <c r="C22" i="5"/>
  <c r="B22" i="5"/>
  <c r="H21" i="5"/>
  <c r="G20" i="5"/>
  <c r="D20" i="5"/>
  <c r="C20" i="5"/>
  <c r="B20" i="5"/>
  <c r="I18" i="5"/>
  <c r="D18" i="5"/>
  <c r="C18" i="5"/>
  <c r="B18" i="5"/>
  <c r="H17" i="5"/>
  <c r="J19" i="5" s="1"/>
  <c r="D16" i="5"/>
  <c r="C16" i="5"/>
  <c r="B16" i="5"/>
  <c r="D14" i="5"/>
  <c r="C14" i="5"/>
  <c r="B14" i="5"/>
  <c r="H13" i="5"/>
  <c r="G12" i="5"/>
  <c r="D12" i="5"/>
  <c r="C12" i="5"/>
  <c r="B12" i="5"/>
  <c r="D10" i="5"/>
  <c r="C10" i="5"/>
  <c r="B10" i="5"/>
  <c r="M8" i="5"/>
  <c r="D8" i="5"/>
  <c r="C8" i="5"/>
  <c r="B8" i="5"/>
  <c r="H9" i="5" s="1"/>
  <c r="J11" i="5" s="1"/>
  <c r="L15" i="5" s="1"/>
  <c r="F6" i="5"/>
  <c r="A48" i="4"/>
  <c r="A47" i="4"/>
  <c r="F44" i="4"/>
  <c r="F43" i="4"/>
  <c r="F42" i="4"/>
  <c r="F41" i="4"/>
  <c r="D38" i="4"/>
  <c r="C38" i="4"/>
  <c r="B38" i="4"/>
  <c r="G36" i="4"/>
  <c r="D36" i="4"/>
  <c r="C36" i="4"/>
  <c r="B36" i="4"/>
  <c r="H37" i="4" s="1"/>
  <c r="I34" i="4"/>
  <c r="D34" i="4"/>
  <c r="C34" i="4"/>
  <c r="B34" i="4"/>
  <c r="D32" i="4"/>
  <c r="C32" i="4"/>
  <c r="B32" i="4"/>
  <c r="H33" i="4" s="1"/>
  <c r="J35" i="4" s="1"/>
  <c r="K30" i="4"/>
  <c r="D30" i="4"/>
  <c r="C30" i="4"/>
  <c r="B30" i="4"/>
  <c r="H29" i="4"/>
  <c r="G28" i="4"/>
  <c r="D28" i="4"/>
  <c r="C28" i="4"/>
  <c r="B28" i="4"/>
  <c r="D26" i="4"/>
  <c r="C26" i="4"/>
  <c r="B26" i="4"/>
  <c r="H25" i="4"/>
  <c r="J27" i="4" s="1"/>
  <c r="L31" i="4" s="1"/>
  <c r="D24" i="4"/>
  <c r="C24" i="4"/>
  <c r="B24" i="4"/>
  <c r="K23" i="4"/>
  <c r="D22" i="4"/>
  <c r="C22" i="4"/>
  <c r="B22" i="4"/>
  <c r="H21" i="4"/>
  <c r="G20" i="4"/>
  <c r="D20" i="4"/>
  <c r="C20" i="4"/>
  <c r="B20" i="4"/>
  <c r="I18" i="4"/>
  <c r="D18" i="4"/>
  <c r="C18" i="4"/>
  <c r="B18" i="4"/>
  <c r="H17" i="4"/>
  <c r="J19" i="4" s="1"/>
  <c r="D16" i="4"/>
  <c r="C16" i="4"/>
  <c r="B16" i="4"/>
  <c r="D14" i="4"/>
  <c r="C14" i="4"/>
  <c r="B14" i="4"/>
  <c r="H13" i="4"/>
  <c r="G12" i="4"/>
  <c r="D12" i="4"/>
  <c r="C12" i="4"/>
  <c r="B12" i="4"/>
  <c r="D10" i="4"/>
  <c r="C10" i="4"/>
  <c r="B10" i="4"/>
  <c r="M8" i="4"/>
  <c r="D8" i="4"/>
  <c r="C8" i="4"/>
  <c r="B8" i="4"/>
  <c r="H9" i="4" s="1"/>
  <c r="J11" i="4" s="1"/>
  <c r="L15" i="4" s="1"/>
  <c r="F6" i="4"/>
</calcChain>
</file>

<file path=xl/sharedStrings.xml><?xml version="1.0" encoding="utf-8"?>
<sst xmlns="http://schemas.openxmlformats.org/spreadsheetml/2006/main" count="180" uniqueCount="82">
  <si>
    <t>Sello de la Federación Territorial</t>
  </si>
  <si>
    <t>Sello del Club Organizador</t>
  </si>
  <si>
    <t>Fecha Finalización</t>
  </si>
  <si>
    <t>Firma</t>
  </si>
  <si>
    <t>Juez Árbitro y Licencia</t>
  </si>
  <si>
    <t>Representante Jugadores</t>
  </si>
  <si>
    <t>Pelota oficial</t>
  </si>
  <si>
    <t>Reemplaza a</t>
  </si>
  <si>
    <t>Lucky Losers</t>
  </si>
  <si>
    <t>Cabezas  de serie</t>
  </si>
  <si>
    <t>#</t>
  </si>
  <si>
    <t>Sorteo fecha/hora</t>
  </si>
  <si>
    <t>v2.0</t>
  </si>
  <si>
    <t>Final</t>
  </si>
  <si>
    <t>Semifinales</t>
  </si>
  <si>
    <t>CS</t>
  </si>
  <si>
    <t>St</t>
  </si>
  <si>
    <t>Ranking</t>
  </si>
  <si>
    <t>Licencia</t>
  </si>
  <si>
    <t>Juez Árbitro</t>
  </si>
  <si>
    <t>Premios en metálico</t>
  </si>
  <si>
    <t>Club</t>
  </si>
  <si>
    <t xml:space="preserve"> ORIENTE</t>
  </si>
  <si>
    <t>Territorial</t>
  </si>
  <si>
    <t>Semana</t>
  </si>
  <si>
    <t xml:space="preserve"> 1º TORNEO ZONAL</t>
  </si>
  <si>
    <t>Categoria cadete</t>
  </si>
  <si>
    <t xml:space="preserve"> Masculino</t>
  </si>
  <si>
    <t>Cuartos Final</t>
  </si>
  <si>
    <t>Pablo Fernandez Bustillo</t>
  </si>
  <si>
    <t>Bye</t>
  </si>
  <si>
    <t>Sebastian Amieva Monge</t>
  </si>
  <si>
    <t>Mubarek Blanco Fernandez</t>
  </si>
  <si>
    <t>Alberto Carriles Intriago</t>
  </si>
  <si>
    <t>Javier Alvarez Llaneza</t>
  </si>
  <si>
    <t>Mateo Alvarez Castaño</t>
  </si>
  <si>
    <t>Vicente Gonzalez Fernandez</t>
  </si>
  <si>
    <t>Alvaro del Hoyo Gonzalez</t>
  </si>
  <si>
    <t>Pablo Fernandez Rivero</t>
  </si>
  <si>
    <t>Aitor Amieva Calderon</t>
  </si>
  <si>
    <t>Tidze Grateron Ravelli</t>
  </si>
  <si>
    <t>Saul Pelaez Garcia</t>
  </si>
  <si>
    <t>Categoria infantil</t>
  </si>
  <si>
    <t>Hugo Corral Gonzalez</t>
  </si>
  <si>
    <t>Alejandro Gallardo Onis</t>
  </si>
  <si>
    <t>Iñigo Fernandez Briz</t>
  </si>
  <si>
    <t>Juan Llera Busto</t>
  </si>
  <si>
    <t>Iker Arguello Garcia</t>
  </si>
  <si>
    <t>Manuel Alonso Foubelo</t>
  </si>
  <si>
    <t>Adrian Mijares Arenas</t>
  </si>
  <si>
    <t>Felix d,Souza Lopez</t>
  </si>
  <si>
    <t>Alex Burgos del Rio</t>
  </si>
  <si>
    <t xml:space="preserve"> Categoria alevin</t>
  </si>
  <si>
    <t>Hugo Ruiz Chaves</t>
  </si>
  <si>
    <t>Iker Garcia Borbolla</t>
  </si>
  <si>
    <t>Carlos Perez Navarro</t>
  </si>
  <si>
    <t>Mario Gonzalez Fernandez</t>
  </si>
  <si>
    <t>Hernan Zabadne Hidalgo</t>
  </si>
  <si>
    <t>Bruno Cortegueira Pelaez</t>
  </si>
  <si>
    <t>Pablo Sedes Prieto</t>
  </si>
  <si>
    <t>Alvaro Sanchez Valdes</t>
  </si>
  <si>
    <t>Mario Diaz Gutierrez</t>
  </si>
  <si>
    <t>Nicolas Veroz Martin</t>
  </si>
  <si>
    <t>Jose A. Garcia Fernandez</t>
  </si>
  <si>
    <t>Leo Finbarr McCarthy</t>
  </si>
  <si>
    <t>Mario Burgos del Rio</t>
  </si>
  <si>
    <t>Frankiln Sequera Escobar</t>
  </si>
  <si>
    <t>Daniel Perez Corrales</t>
  </si>
  <si>
    <t>Cabezas de serie</t>
  </si>
  <si>
    <t>ORIENTE</t>
  </si>
  <si>
    <t xml:space="preserve"> Categoria benjamin</t>
  </si>
  <si>
    <t>Masculino</t>
  </si>
  <si>
    <t>Hector Gonzalez Bilbao</t>
  </si>
  <si>
    <t>Hugo Fernandez Isla</t>
  </si>
  <si>
    <t>Daniel Martinez Dorronsoro</t>
  </si>
  <si>
    <t>Diego Gutierrez Segador</t>
  </si>
  <si>
    <t>Iker S. Castillo Suarez</t>
  </si>
  <si>
    <t>Manel Sese Iglesias</t>
  </si>
  <si>
    <t>Carlos Obeso Rio</t>
  </si>
  <si>
    <t>Adrian Pauste Vidal</t>
  </si>
  <si>
    <t>Mael Laporte</t>
  </si>
  <si>
    <t>Nicolas de la Vega Amor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</si>
</sst>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\ &quot;€&quot;"/>
    <numFmt numFmtId="166" formatCode="[$-C0A]d\-mmm\-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theme="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2" applyProtection="1">
      <protection locked="0"/>
    </xf>
    <xf numFmtId="0" fontId="2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49" fontId="5" fillId="2" borderId="2" xfId="2" applyNumberFormat="1" applyFont="1" applyFill="1" applyBorder="1" applyAlignment="1" applyProtection="1">
      <alignment horizontal="center" vertical="center"/>
      <protection locked="0"/>
    </xf>
    <xf numFmtId="49" fontId="5" fillId="2" borderId="3" xfId="2" applyNumberFormat="1" applyFont="1" applyFill="1" applyBorder="1" applyAlignment="1" applyProtection="1">
      <alignment horizontal="center" vertical="center"/>
      <protection locked="0"/>
    </xf>
    <xf numFmtId="49" fontId="5" fillId="2" borderId="3" xfId="2" applyNumberFormat="1" applyFont="1" applyFill="1" applyBorder="1" applyAlignment="1" applyProtection="1">
      <alignment horizontal="center" vertical="center"/>
      <protection locked="0"/>
    </xf>
    <xf numFmtId="49" fontId="5" fillId="2" borderId="4" xfId="2" applyNumberFormat="1" applyFont="1" applyFill="1" applyBorder="1" applyAlignment="1" applyProtection="1">
      <alignment horizontal="center" vertical="center"/>
      <protection locked="0"/>
    </xf>
    <xf numFmtId="49" fontId="5" fillId="2" borderId="5" xfId="2" applyNumberFormat="1" applyFont="1" applyFill="1" applyBorder="1" applyAlignment="1" applyProtection="1">
      <alignment horizontal="center" vertical="center"/>
      <protection locked="0"/>
    </xf>
    <xf numFmtId="0" fontId="5" fillId="0" borderId="6" xfId="2" applyFont="1" applyBorder="1" applyAlignment="1" applyProtection="1">
      <alignment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2" xfId="2" applyFont="1" applyBorder="1" applyAlignment="1" applyProtection="1">
      <alignment horizontal="center" vertical="center"/>
      <protection hidden="1"/>
    </xf>
    <xf numFmtId="0" fontId="5" fillId="0" borderId="3" xfId="2" applyFont="1" applyBorder="1" applyAlignment="1" applyProtection="1">
      <alignment horizontal="center" vertical="center"/>
      <protection hidden="1"/>
    </xf>
    <xf numFmtId="0" fontId="5" fillId="0" borderId="5" xfId="2" applyFont="1" applyBorder="1" applyAlignment="1" applyProtection="1">
      <alignment horizontal="center" vertical="center"/>
      <protection hidden="1"/>
    </xf>
    <xf numFmtId="49" fontId="5" fillId="2" borderId="8" xfId="2" applyNumberFormat="1" applyFont="1" applyFill="1" applyBorder="1" applyAlignment="1" applyProtection="1">
      <alignment horizontal="center" vertical="center"/>
      <protection locked="0"/>
    </xf>
    <xf numFmtId="49" fontId="5" fillId="2" borderId="0" xfId="2" applyNumberFormat="1" applyFont="1" applyFill="1" applyAlignment="1" applyProtection="1">
      <alignment horizontal="center" vertical="center"/>
      <protection locked="0"/>
    </xf>
    <xf numFmtId="49" fontId="5" fillId="2" borderId="0" xfId="2" applyNumberFormat="1" applyFont="1" applyFill="1" applyAlignment="1" applyProtection="1">
      <alignment horizontal="center" vertical="center"/>
      <protection locked="0"/>
    </xf>
    <xf numFmtId="49" fontId="5" fillId="2" borderId="9" xfId="2" applyNumberFormat="1" applyFont="1" applyFill="1" applyBorder="1" applyAlignment="1" applyProtection="1">
      <alignment horizontal="center" vertical="center"/>
      <protection locked="0"/>
    </xf>
    <xf numFmtId="49" fontId="5" fillId="2" borderId="10" xfId="2" applyNumberFormat="1" applyFont="1" applyFill="1" applyBorder="1" applyAlignment="1" applyProtection="1">
      <alignment horizontal="center" vertical="center"/>
      <protection locked="0"/>
    </xf>
    <xf numFmtId="0" fontId="5" fillId="0" borderId="11" xfId="2" applyFont="1" applyBorder="1" applyAlignment="1" applyProtection="1">
      <alignment vertical="center"/>
      <protection hidden="1"/>
    </xf>
    <xf numFmtId="0" fontId="5" fillId="0" borderId="12" xfId="2" applyFont="1" applyBorder="1" applyAlignment="1" applyProtection="1">
      <alignment horizontal="center" vertical="center"/>
      <protection hidden="1"/>
    </xf>
    <xf numFmtId="0" fontId="5" fillId="0" borderId="8" xfId="2" applyFont="1" applyBorder="1" applyAlignment="1" applyProtection="1">
      <alignment horizontal="center" vertical="center"/>
      <protection hidden="1"/>
    </xf>
    <xf numFmtId="0" fontId="5" fillId="0" borderId="0" xfId="2" applyFont="1" applyAlignment="1" applyProtection="1">
      <alignment horizontal="center" vertical="center"/>
      <protection hidden="1"/>
    </xf>
    <xf numFmtId="49" fontId="5" fillId="0" borderId="10" xfId="2" applyNumberFormat="1" applyFont="1" applyBorder="1" applyAlignment="1" applyProtection="1">
      <alignment horizontal="center" vertical="center"/>
      <protection hidden="1"/>
    </xf>
    <xf numFmtId="49" fontId="6" fillId="3" borderId="13" xfId="2" applyNumberFormat="1" applyFont="1" applyFill="1" applyBorder="1" applyAlignment="1" applyProtection="1">
      <alignment horizontal="center" vertical="center"/>
      <protection locked="0"/>
    </xf>
    <xf numFmtId="49" fontId="6" fillId="3" borderId="14" xfId="2" applyNumberFormat="1" applyFont="1" applyFill="1" applyBorder="1" applyAlignment="1" applyProtection="1">
      <alignment horizontal="center" vertical="center"/>
      <protection locked="0"/>
    </xf>
    <xf numFmtId="49" fontId="6" fillId="3" borderId="15" xfId="2" applyNumberFormat="1" applyFont="1" applyFill="1" applyBorder="1" applyAlignment="1" applyProtection="1">
      <alignment horizontal="center" vertical="center"/>
      <protection locked="0"/>
    </xf>
    <xf numFmtId="49" fontId="5" fillId="0" borderId="2" xfId="2" applyNumberFormat="1" applyFont="1" applyBorder="1" applyAlignment="1" applyProtection="1">
      <alignment horizontal="center" vertical="center"/>
      <protection locked="0"/>
    </xf>
    <xf numFmtId="49" fontId="5" fillId="0" borderId="3" xfId="2" applyNumberFormat="1" applyFont="1" applyBorder="1" applyAlignment="1" applyProtection="1">
      <alignment horizontal="center" vertical="center"/>
      <protection locked="0"/>
    </xf>
    <xf numFmtId="49" fontId="5" fillId="0" borderId="5" xfId="2" applyNumberFormat="1" applyFont="1" applyBorder="1" applyAlignment="1" applyProtection="1">
      <alignment horizontal="center" vertical="center"/>
      <protection locked="0"/>
    </xf>
    <xf numFmtId="0" fontId="5" fillId="2" borderId="11" xfId="2" applyFont="1" applyFill="1" applyBorder="1" applyAlignment="1" applyProtection="1">
      <alignment vertical="center"/>
      <protection hidden="1"/>
    </xf>
    <xf numFmtId="0" fontId="5" fillId="0" borderId="2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5" xfId="2" applyFont="1" applyBorder="1" applyAlignment="1" applyProtection="1">
      <alignment horizontal="center" vertical="center"/>
      <protection locked="0"/>
    </xf>
    <xf numFmtId="0" fontId="6" fillId="3" borderId="13" xfId="2" applyFont="1" applyFill="1" applyBorder="1" applyAlignment="1" applyProtection="1">
      <alignment horizontal="center" vertical="center"/>
      <protection locked="0"/>
    </xf>
    <xf numFmtId="0" fontId="6" fillId="3" borderId="14" xfId="2" applyFont="1" applyFill="1" applyBorder="1" applyAlignment="1" applyProtection="1">
      <alignment horizontal="center" vertical="center"/>
      <protection locked="0"/>
    </xf>
    <xf numFmtId="0" fontId="6" fillId="3" borderId="15" xfId="2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vertical="center"/>
      <protection hidden="1"/>
    </xf>
    <xf numFmtId="0" fontId="5" fillId="0" borderId="17" xfId="2" applyFont="1" applyBorder="1" applyAlignment="1" applyProtection="1">
      <alignment horizontal="center" vertical="center"/>
      <protection locked="0"/>
    </xf>
    <xf numFmtId="0" fontId="5" fillId="0" borderId="18" xfId="2" applyFont="1" applyBorder="1" applyAlignment="1" applyProtection="1">
      <alignment horizontal="center" vertical="center"/>
      <protection locked="0"/>
    </xf>
    <xf numFmtId="0" fontId="5" fillId="0" borderId="19" xfId="2" applyFont="1" applyBorder="1" applyAlignment="1" applyProtection="1">
      <alignment horizontal="center" vertical="center"/>
      <protection locked="0"/>
    </xf>
    <xf numFmtId="49" fontId="7" fillId="3" borderId="13" xfId="2" applyNumberFormat="1" applyFont="1" applyFill="1" applyBorder="1" applyAlignment="1" applyProtection="1">
      <alignment horizontal="center" vertical="center"/>
      <protection locked="0"/>
    </xf>
    <xf numFmtId="49" fontId="7" fillId="3" borderId="14" xfId="2" applyNumberFormat="1" applyFont="1" applyFill="1" applyBorder="1" applyAlignment="1" applyProtection="1">
      <alignment horizontal="center" vertical="center"/>
      <protection locked="0"/>
    </xf>
    <xf numFmtId="49" fontId="7" fillId="3" borderId="14" xfId="2" applyNumberFormat="1" applyFont="1" applyFill="1" applyBorder="1" applyAlignment="1" applyProtection="1">
      <alignment horizontal="center" vertical="center"/>
      <protection locked="0"/>
    </xf>
    <xf numFmtId="49" fontId="7" fillId="3" borderId="20" xfId="2" applyNumberFormat="1" applyFont="1" applyFill="1" applyBorder="1" applyAlignment="1" applyProtection="1">
      <alignment horizontal="center" vertical="center"/>
      <protection locked="0"/>
    </xf>
    <xf numFmtId="49" fontId="7" fillId="3" borderId="15" xfId="2" applyNumberFormat="1" applyFont="1" applyFill="1" applyBorder="1" applyAlignment="1" applyProtection="1">
      <alignment horizontal="center" vertical="center"/>
      <protection locked="0"/>
    </xf>
    <xf numFmtId="49" fontId="7" fillId="3" borderId="21" xfId="2" applyNumberFormat="1" applyFont="1" applyFill="1" applyBorder="1" applyAlignment="1" applyProtection="1">
      <alignment horizontal="center" vertical="center"/>
      <protection locked="0"/>
    </xf>
    <xf numFmtId="49" fontId="7" fillId="3" borderId="22" xfId="2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9" fillId="0" borderId="3" xfId="1" applyFont="1" applyBorder="1" applyAlignment="1" applyProtection="1">
      <alignment horizontal="center" vertical="center"/>
      <protection hidden="1"/>
    </xf>
    <xf numFmtId="0" fontId="9" fillId="0" borderId="25" xfId="1" applyFont="1" applyBorder="1" applyAlignment="1" applyProtection="1">
      <alignment vertical="center"/>
      <protection locked="0"/>
    </xf>
    <xf numFmtId="0" fontId="2" fillId="0" borderId="0" xfId="2" applyFont="1" applyProtection="1">
      <protection hidden="1"/>
    </xf>
    <xf numFmtId="0" fontId="10" fillId="4" borderId="24" xfId="2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4" fillId="3" borderId="0" xfId="1" applyFont="1" applyFill="1" applyAlignment="1" applyProtection="1">
      <alignment horizontal="right" vertical="center"/>
      <protection locked="0"/>
    </xf>
    <xf numFmtId="0" fontId="5" fillId="3" borderId="0" xfId="1" applyFont="1" applyFill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right" vertical="center"/>
      <protection hidden="1"/>
    </xf>
    <xf numFmtId="49" fontId="12" fillId="0" borderId="3" xfId="2" applyNumberFormat="1" applyFont="1" applyBorder="1" applyAlignment="1" applyProtection="1">
      <alignment horizontal="right" vertical="center"/>
      <protection hidden="1"/>
    </xf>
    <xf numFmtId="49" fontId="12" fillId="0" borderId="3" xfId="2" applyNumberFormat="1" applyFont="1" applyBorder="1" applyAlignment="1" applyProtection="1">
      <alignment horizontal="center" vertical="center"/>
      <protection hidden="1"/>
    </xf>
    <xf numFmtId="0" fontId="12" fillId="0" borderId="3" xfId="3" applyNumberFormat="1" applyFont="1" applyBorder="1" applyAlignment="1" applyProtection="1">
      <alignment horizontal="center" vertical="center"/>
      <protection hidden="1"/>
    </xf>
    <xf numFmtId="165" fontId="12" fillId="0" borderId="3" xfId="2" applyNumberFormat="1" applyFont="1" applyBorder="1" applyAlignment="1" applyProtection="1">
      <alignment horizontal="center" vertical="center"/>
      <protection hidden="1"/>
    </xf>
    <xf numFmtId="49" fontId="6" fillId="3" borderId="0" xfId="2" applyNumberFormat="1" applyFont="1" applyFill="1" applyAlignment="1" applyProtection="1">
      <alignment horizontal="right" vertical="center"/>
      <protection hidden="1"/>
    </xf>
    <xf numFmtId="49" fontId="6" fillId="3" borderId="0" xfId="2" applyNumberFormat="1" applyFont="1" applyFill="1" applyAlignment="1" applyProtection="1">
      <alignment horizontal="center" vertical="center"/>
      <protection hidden="1"/>
    </xf>
    <xf numFmtId="0" fontId="6" fillId="3" borderId="0" xfId="2" applyFont="1" applyFill="1" applyAlignment="1" applyProtection="1">
      <alignment horizontal="center" vertical="center"/>
      <protection hidden="1"/>
    </xf>
    <xf numFmtId="0" fontId="6" fillId="3" borderId="0" xfId="2" applyFont="1" applyFill="1" applyAlignment="1" applyProtection="1">
      <alignment horizontal="center" vertical="center"/>
      <protection hidden="1"/>
    </xf>
    <xf numFmtId="49" fontId="13" fillId="0" borderId="0" xfId="2" applyNumberFormat="1" applyFont="1" applyAlignment="1" applyProtection="1">
      <alignment horizontal="right" vertical="center"/>
      <protection hidden="1"/>
    </xf>
    <xf numFmtId="0" fontId="12" fillId="0" borderId="0" xfId="3" applyNumberFormat="1" applyFont="1" applyBorder="1" applyAlignment="1" applyProtection="1">
      <alignment horizontal="center" vertical="center"/>
      <protection hidden="1"/>
    </xf>
    <xf numFmtId="49" fontId="14" fillId="0" borderId="0" xfId="0" applyNumberFormat="1" applyFont="1" applyAlignment="1" applyProtection="1">
      <alignment horizontal="center"/>
      <protection hidden="1"/>
    </xf>
    <xf numFmtId="0" fontId="6" fillId="0" borderId="0" xfId="2" applyFont="1" applyAlignment="1" applyProtection="1">
      <alignment horizontal="center" vertical="center"/>
      <protection hidden="1"/>
    </xf>
    <xf numFmtId="49" fontId="7" fillId="0" borderId="0" xfId="2" applyNumberFormat="1" applyFont="1" applyAlignment="1" applyProtection="1">
      <alignment horizontal="right" vertical="center"/>
      <protection hidden="1"/>
    </xf>
    <xf numFmtId="166" fontId="12" fillId="0" borderId="0" xfId="0" applyNumberFormat="1" applyFont="1" applyAlignment="1" applyProtection="1">
      <alignment horizontal="center" vertical="center"/>
      <protection hidden="1"/>
    </xf>
    <xf numFmtId="166" fontId="12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49" fontId="6" fillId="0" borderId="0" xfId="2" applyNumberFormat="1" applyFont="1" applyAlignment="1" applyProtection="1">
      <alignment horizontal="right" vertical="center"/>
      <protection hidden="1"/>
    </xf>
    <xf numFmtId="49" fontId="12" fillId="0" borderId="0" xfId="2" applyNumberFormat="1" applyFont="1" applyAlignment="1" applyProtection="1">
      <alignment horizontal="right" vertical="center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right" vertical="center" shrinkToFit="1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vertical="center"/>
      <protection hidden="1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vertical="center"/>
      <protection hidden="1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11" fillId="0" borderId="0" xfId="1" applyFont="1" applyAlignment="1" applyProtection="1">
      <alignment horizontal="center" vertical="center" shrinkToFit="1"/>
      <protection hidden="1"/>
    </xf>
    <xf numFmtId="0" fontId="11" fillId="0" borderId="9" xfId="0" applyFont="1" applyBorder="1" applyAlignment="1" applyProtection="1">
      <alignment horizontal="center" vertical="center" shrinkToFit="1"/>
      <protection hidden="1"/>
    </xf>
    <xf numFmtId="0" fontId="11" fillId="0" borderId="27" xfId="0" applyFont="1" applyBorder="1" applyAlignment="1" applyProtection="1">
      <alignment horizontal="center" vertical="center" shrinkToFit="1"/>
      <protection hidden="1"/>
    </xf>
    <xf numFmtId="0" fontId="11" fillId="0" borderId="27" xfId="0" applyFont="1" applyBorder="1" applyAlignment="1">
      <alignment horizontal="center" vertical="center" shrinkToFit="1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16" xfId="2" applyFont="1" applyFill="1" applyBorder="1" applyAlignment="1" applyProtection="1">
      <alignment horizontal="center" vertical="center"/>
      <protection hidden="1"/>
    </xf>
    <xf numFmtId="0" fontId="5" fillId="2" borderId="12" xfId="2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</cellXfs>
  <cellStyles count="6">
    <cellStyle name="Moneda 2 2" xfId="3" xr:uid="{CA2F36F6-88C7-4918-98DD-54E8D6629AB9}"/>
    <cellStyle name="Moneda 2 2 2" xfId="5" xr:uid="{2484539F-F049-432C-927A-5536C4323034}"/>
    <cellStyle name="Normal" xfId="0" builtinId="0"/>
    <cellStyle name="Normal 2 2" xfId="2" xr:uid="{3A496664-B9AE-4751-A1B9-12C7D87F09BE}"/>
    <cellStyle name="Normal 2 2 2" xfId="4" xr:uid="{08D840FB-69BE-4626-B192-966A1DDC15C1}"/>
    <cellStyle name="Normal 3" xfId="1" xr:uid="{20E4390E-9A9F-4E7E-8913-B4CCCB2096A5}"/>
  </cellStyles>
  <dxfs count="16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48</xdr:row>
      <xdr:rowOff>66675</xdr:rowOff>
    </xdr:from>
    <xdr:to>
      <xdr:col>10</xdr:col>
      <xdr:colOff>466725</xdr:colOff>
      <xdr:row>53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C0521B-F081-48FC-8990-B5847BF86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9553575"/>
          <a:ext cx="457200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48</xdr:row>
      <xdr:rowOff>66675</xdr:rowOff>
    </xdr:from>
    <xdr:to>
      <xdr:col>10</xdr:col>
      <xdr:colOff>409575</xdr:colOff>
      <xdr:row>53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BA461E-AD27-4C66-8421-F6BC4139A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9553575"/>
          <a:ext cx="4572000" cy="885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48</xdr:row>
      <xdr:rowOff>76200</xdr:rowOff>
    </xdr:from>
    <xdr:to>
      <xdr:col>10</xdr:col>
      <xdr:colOff>561975</xdr:colOff>
      <xdr:row>53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F840AD-D2C5-4BDB-8E52-C984C1C37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8067675"/>
          <a:ext cx="4572000" cy="885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48</xdr:row>
      <xdr:rowOff>76200</xdr:rowOff>
    </xdr:from>
    <xdr:to>
      <xdr:col>10</xdr:col>
      <xdr:colOff>561975</xdr:colOff>
      <xdr:row>53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4248F9-0AF7-4D4B-849F-DC360E368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563100"/>
          <a:ext cx="4572000" cy="885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lay/Downloads/Cuadros%20limpios/CuadrosLimp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itros"/>
      <sheetName val="Lista"/>
      <sheetName val="Oriente Cadete F (8)"/>
      <sheetName val="Grado Benjamin M (8)"/>
      <sheetName val="Nalón Alevín M (8)"/>
      <sheetName val="Avilés Alevín F (8)"/>
      <sheetName val="Gijón Benjamín F (8)"/>
      <sheetName val="Siero Benjamín F (8)"/>
      <sheetName val="Gijón Alevin F (8)"/>
      <sheetName val="Nalón Cadete M (8)"/>
      <sheetName val="Nalón Infantil F (8)"/>
      <sheetName val="Nalón Infantil M (8)"/>
      <sheetName val="Siero Benjamín M (8)"/>
      <sheetName val="Siero Alevín F (8)"/>
      <sheetName val="Siero Infantil F (8)"/>
      <sheetName val="Grado Benjamín F (8)"/>
      <sheetName val="Avilés Infantil F (8)"/>
      <sheetName val="Oriente Cadete M (16)"/>
      <sheetName val="Oriente Infantil M (16)"/>
      <sheetName val="Oriente Alevín M (16)"/>
      <sheetName val="Oriente Benjamín M (16)"/>
      <sheetName val="Gijón Infantil M (16)"/>
      <sheetName val="Gijón Cadete F (16)"/>
      <sheetName val="Gijón Alevín M (16)"/>
      <sheetName val="Gijón Cadete M (16)"/>
      <sheetName val="Siero Infantil M (16)"/>
      <sheetName val="Grado Alevín F (16)"/>
      <sheetName val="Grado Infantil M (16)"/>
      <sheetName val="Oviedo Alevín F (16)"/>
      <sheetName val="Avilés Infantil M (16)"/>
      <sheetName val="Oviedo Cadete F (16)"/>
      <sheetName val="Grado Cadete F (16)"/>
      <sheetName val="Grado Cadete M (16)"/>
      <sheetName val="Grado Infantil F (16)"/>
      <sheetName val="Grado Alevín M (16)"/>
      <sheetName val="Gijón Benjamín M (32)"/>
      <sheetName val="Oviedo Infantil M (32)"/>
      <sheetName val="Oviedo Alevín M (32)"/>
      <sheetName val="Oviedo Infantil F (32)"/>
      <sheetName val="Oviedo Cadete M (32)"/>
      <sheetName val="Siero Alevín M (32)"/>
      <sheetName val="Siero Cadete M (3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E573B-660F-4E06-843E-198CF149BDE1}">
  <dimension ref="A1:M54"/>
  <sheetViews>
    <sheetView tabSelected="1" topLeftCell="A19" workbookViewId="0">
      <selection activeCell="F38" sqref="F38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x14ac:dyDescent="0.25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x14ac:dyDescent="0.25">
      <c r="A2" s="68" t="s">
        <v>24</v>
      </c>
      <c r="B2" s="68"/>
      <c r="C2" s="68"/>
      <c r="D2" s="68"/>
      <c r="E2" s="68"/>
      <c r="F2" s="67" t="s">
        <v>23</v>
      </c>
      <c r="G2" s="67" t="s">
        <v>69</v>
      </c>
      <c r="H2" s="67"/>
      <c r="I2" s="66"/>
      <c r="J2" s="66"/>
      <c r="K2" s="67" t="s">
        <v>21</v>
      </c>
      <c r="L2" s="72"/>
      <c r="M2" s="73"/>
    </row>
    <row r="3" spans="1:13" x14ac:dyDescent="0.25">
      <c r="A3" s="74"/>
      <c r="B3" s="74"/>
      <c r="C3" s="74"/>
      <c r="D3" s="74"/>
      <c r="E3" s="74"/>
      <c r="F3" s="75"/>
      <c r="G3" s="76"/>
      <c r="H3" s="76"/>
      <c r="I3" s="70"/>
      <c r="J3" s="70"/>
      <c r="K3" s="75"/>
      <c r="L3" s="75"/>
      <c r="M3" s="69"/>
    </row>
    <row r="4" spans="1:13" x14ac:dyDescent="0.25">
      <c r="A4" s="68" t="s">
        <v>20</v>
      </c>
      <c r="B4" s="68"/>
      <c r="C4" s="68"/>
      <c r="D4" s="68"/>
      <c r="E4" s="68"/>
      <c r="F4" s="67" t="s">
        <v>70</v>
      </c>
      <c r="G4" s="66" t="s">
        <v>71</v>
      </c>
      <c r="H4" s="66"/>
      <c r="I4" s="66"/>
      <c r="J4" s="66"/>
      <c r="K4" s="65" t="s">
        <v>19</v>
      </c>
      <c r="L4" s="77"/>
      <c r="M4" s="73"/>
    </row>
    <row r="5" spans="1:13" ht="15.75" thickBot="1" x14ac:dyDescent="0.3">
      <c r="A5" s="64"/>
      <c r="B5" s="64"/>
      <c r="C5" s="64"/>
      <c r="D5" s="64"/>
      <c r="E5" s="64"/>
      <c r="F5" s="62"/>
      <c r="G5" s="62"/>
      <c r="H5" s="62"/>
      <c r="I5" s="63"/>
      <c r="J5" s="63"/>
      <c r="K5" s="61"/>
      <c r="L5" s="78"/>
      <c r="M5" s="69"/>
    </row>
    <row r="6" spans="1:13" x14ac:dyDescent="0.25">
      <c r="A6" s="60"/>
      <c r="B6" s="59" t="s">
        <v>18</v>
      </c>
      <c r="C6" s="59" t="s">
        <v>17</v>
      </c>
      <c r="D6" s="59" t="s">
        <v>16</v>
      </c>
      <c r="E6" s="59" t="s">
        <v>15</v>
      </c>
      <c r="F6" s="59" t="str">
        <f>IF(G5="Femenino","Jugadora","Jugador")</f>
        <v>Jugador</v>
      </c>
      <c r="G6" s="59" t="s">
        <v>28</v>
      </c>
      <c r="H6" s="59"/>
      <c r="I6" s="59" t="s">
        <v>14</v>
      </c>
      <c r="J6" s="59"/>
      <c r="K6" s="59" t="s">
        <v>13</v>
      </c>
      <c r="L6" s="79"/>
      <c r="M6" s="79"/>
    </row>
    <row r="7" spans="1:13" x14ac:dyDescent="0.25">
      <c r="A7" s="58"/>
      <c r="B7" s="57"/>
      <c r="C7" s="55"/>
      <c r="D7" s="55"/>
      <c r="E7" s="55"/>
      <c r="F7" s="56"/>
      <c r="G7" s="55"/>
      <c r="H7" s="55"/>
      <c r="I7" s="55"/>
      <c r="J7" s="55"/>
      <c r="K7" s="55"/>
      <c r="L7" s="55"/>
      <c r="M7" s="55"/>
    </row>
    <row r="8" spans="1:13" x14ac:dyDescent="0.25">
      <c r="A8" s="80">
        <v>1</v>
      </c>
      <c r="B8" s="81" t="str">
        <f>IF($E8="","",VLOOKUP($E8,#REF!,4,FALSE))</f>
        <v/>
      </c>
      <c r="C8" s="82" t="str">
        <f>IF($E8="","",VLOOKUP($E8,#REF!,9,FALSE))</f>
        <v/>
      </c>
      <c r="D8" s="82" t="str">
        <f>IF($E8="","",VLOOKUP($E8,#REF!,11,FALSE))</f>
        <v/>
      </c>
      <c r="E8" s="54"/>
      <c r="F8" s="83" t="s">
        <v>72</v>
      </c>
      <c r="G8" s="84"/>
      <c r="H8" s="84"/>
      <c r="I8" s="84"/>
      <c r="J8" s="84"/>
      <c r="K8" s="84"/>
      <c r="L8" s="84"/>
      <c r="M8" s="53" t="e">
        <f>#REF!</f>
        <v>#REF!</v>
      </c>
    </row>
    <row r="9" spans="1:13" x14ac:dyDescent="0.25">
      <c r="A9" s="85"/>
      <c r="B9" s="86"/>
      <c r="C9" s="87"/>
      <c r="D9" s="87"/>
      <c r="E9" s="88"/>
      <c r="F9" s="89"/>
      <c r="G9" s="50"/>
      <c r="H9" s="90" t="str">
        <f>IF(G9=P8,B8,B10)</f>
        <v/>
      </c>
      <c r="I9" s="91"/>
      <c r="J9" s="91"/>
      <c r="K9" s="91"/>
      <c r="L9" s="91"/>
      <c r="M9" s="91"/>
    </row>
    <row r="10" spans="1:13" x14ac:dyDescent="0.25">
      <c r="A10" s="85">
        <v>2</v>
      </c>
      <c r="B10" s="81" t="str">
        <f>IF($E10="","",VLOOKUP($E10,#REF!,4,FALSE))</f>
        <v/>
      </c>
      <c r="C10" s="82" t="str">
        <f>IF($E10="","",VLOOKUP($E10,#REF!,9,FALSE))</f>
        <v/>
      </c>
      <c r="D10" s="82" t="str">
        <f>IF($E10="","",VLOOKUP($E10,#REF!,11,FALSE))</f>
        <v/>
      </c>
      <c r="E10" s="54"/>
      <c r="F10" s="92" t="s">
        <v>30</v>
      </c>
      <c r="G10" s="93"/>
      <c r="H10" s="94"/>
      <c r="I10" s="91"/>
      <c r="J10" s="91"/>
      <c r="K10" s="91"/>
      <c r="L10" s="91"/>
      <c r="M10" s="91"/>
    </row>
    <row r="11" spans="1:13" x14ac:dyDescent="0.25">
      <c r="A11" s="85"/>
      <c r="B11" s="86"/>
      <c r="C11" s="87"/>
      <c r="D11" s="87"/>
      <c r="E11" s="95"/>
      <c r="F11" s="96"/>
      <c r="G11" s="97"/>
      <c r="H11" s="94"/>
      <c r="I11" s="50"/>
      <c r="J11" s="98" t="str">
        <f>IF(I11=G9,H9,H13)</f>
        <v/>
      </c>
      <c r="K11" s="91"/>
      <c r="L11" s="91"/>
      <c r="M11" s="91"/>
    </row>
    <row r="12" spans="1:13" x14ac:dyDescent="0.25">
      <c r="A12" s="85">
        <v>3</v>
      </c>
      <c r="B12" s="81" t="str">
        <f>IF($E12="","",VLOOKUP($E12,#REF!,4,FALSE))</f>
        <v/>
      </c>
      <c r="C12" s="82" t="str">
        <f>IF($E12="","",VLOOKUP($E12,#REF!,9,FALSE))</f>
        <v/>
      </c>
      <c r="D12" s="82" t="str">
        <f>IF($E12="","",VLOOKUP($E12,#REF!,11,FALSE))</f>
        <v/>
      </c>
      <c r="E12" s="54"/>
      <c r="F12" s="83" t="s">
        <v>73</v>
      </c>
      <c r="G12" s="99">
        <f>G9</f>
        <v>0</v>
      </c>
      <c r="H12" s="100"/>
      <c r="I12" s="93"/>
      <c r="J12" s="98"/>
      <c r="K12" s="91"/>
      <c r="L12" s="91"/>
      <c r="M12" s="91"/>
    </row>
    <row r="13" spans="1:13" x14ac:dyDescent="0.25">
      <c r="A13" s="85"/>
      <c r="B13" s="86"/>
      <c r="C13" s="87"/>
      <c r="D13" s="87"/>
      <c r="E13" s="95"/>
      <c r="F13" s="89"/>
      <c r="G13" s="52"/>
      <c r="H13" s="101" t="str">
        <f>IF(G13=P12,B12,B14)</f>
        <v/>
      </c>
      <c r="I13" s="97"/>
      <c r="J13" s="98"/>
      <c r="K13" s="91"/>
      <c r="L13" s="91"/>
      <c r="M13" s="91"/>
    </row>
    <row r="14" spans="1:13" x14ac:dyDescent="0.25">
      <c r="A14" s="85">
        <v>4</v>
      </c>
      <c r="B14" s="81" t="str">
        <f>IF($E14="","",VLOOKUP($E14,#REF!,4,FALSE))</f>
        <v/>
      </c>
      <c r="C14" s="82" t="str">
        <f>IF($E14="","",VLOOKUP($E14,#REF!,9,FALSE))</f>
        <v/>
      </c>
      <c r="D14" s="82" t="str">
        <f>IF($E14="","",VLOOKUP($E14,#REF!,11,FALSE))</f>
        <v/>
      </c>
      <c r="E14" s="54"/>
      <c r="F14" s="92" t="s">
        <v>74</v>
      </c>
      <c r="G14" s="91"/>
      <c r="H14" s="94"/>
      <c r="I14" s="97"/>
      <c r="J14" s="98"/>
      <c r="K14" s="91"/>
      <c r="L14" s="91"/>
      <c r="M14" s="91"/>
    </row>
    <row r="15" spans="1:13" x14ac:dyDescent="0.25">
      <c r="A15" s="85"/>
      <c r="B15" s="86"/>
      <c r="C15" s="87"/>
      <c r="D15" s="87"/>
      <c r="E15" s="88"/>
      <c r="F15" s="96"/>
      <c r="G15" s="91"/>
      <c r="H15" s="94"/>
      <c r="I15" s="97"/>
      <c r="J15" s="98"/>
      <c r="K15" s="50"/>
      <c r="L15" s="98" t="str">
        <f>IF(K15=I11,J11,J19)</f>
        <v/>
      </c>
      <c r="M15" s="91"/>
    </row>
    <row r="16" spans="1:13" x14ac:dyDescent="0.25">
      <c r="A16" s="80">
        <v>5</v>
      </c>
      <c r="B16" s="81" t="str">
        <f>IF($E16="","",VLOOKUP($E16,#REF!,4,FALSE))</f>
        <v/>
      </c>
      <c r="C16" s="82" t="str">
        <f>IF($E16="","",VLOOKUP($E16,#REF!,9,FALSE))</f>
        <v/>
      </c>
      <c r="D16" s="82" t="str">
        <f>IF($E16="","",VLOOKUP($E16,#REF!,11,FALSE))</f>
        <v/>
      </c>
      <c r="E16" s="54"/>
      <c r="F16" s="83" t="s">
        <v>75</v>
      </c>
      <c r="G16" s="91"/>
      <c r="H16" s="94"/>
      <c r="I16" s="97"/>
      <c r="J16" s="98"/>
      <c r="K16" s="93"/>
      <c r="L16" s="91"/>
      <c r="M16" s="91"/>
    </row>
    <row r="17" spans="1:13" x14ac:dyDescent="0.25">
      <c r="A17" s="85"/>
      <c r="B17" s="86"/>
      <c r="C17" s="87"/>
      <c r="D17" s="87"/>
      <c r="E17" s="88"/>
      <c r="F17" s="89"/>
      <c r="G17" s="50"/>
      <c r="H17" s="90" t="str">
        <f>IF(G17=P16,B16,B18)</f>
        <v/>
      </c>
      <c r="I17" s="97"/>
      <c r="J17" s="98"/>
      <c r="K17" s="97"/>
      <c r="L17" s="91"/>
      <c r="M17" s="91"/>
    </row>
    <row r="18" spans="1:13" x14ac:dyDescent="0.25">
      <c r="A18" s="85">
        <v>6</v>
      </c>
      <c r="B18" s="81" t="str">
        <f>IF($E18="","",VLOOKUP($E18,#REF!,4,FALSE))</f>
        <v/>
      </c>
      <c r="C18" s="82" t="str">
        <f>IF($E18="","",VLOOKUP($E18,#REF!,9,FALSE))</f>
        <v/>
      </c>
      <c r="D18" s="82" t="str">
        <f>IF($E18="","",VLOOKUP($E18,#REF!,11,FALSE))</f>
        <v/>
      </c>
      <c r="E18" s="54"/>
      <c r="F18" s="92" t="s">
        <v>30</v>
      </c>
      <c r="G18" s="93"/>
      <c r="H18" s="102"/>
      <c r="I18" s="99">
        <f>I11</f>
        <v>0</v>
      </c>
      <c r="J18" s="98"/>
      <c r="K18" s="97"/>
      <c r="L18" s="91"/>
      <c r="M18" s="91"/>
    </row>
    <row r="19" spans="1:13" x14ac:dyDescent="0.25">
      <c r="A19" s="85"/>
      <c r="B19" s="86"/>
      <c r="C19" s="87"/>
      <c r="D19" s="87"/>
      <c r="E19" s="95"/>
      <c r="F19" s="96"/>
      <c r="G19" s="97"/>
      <c r="H19" s="102"/>
      <c r="I19" s="50"/>
      <c r="J19" s="98" t="str">
        <f>IF(I19=G17,H17,H21)</f>
        <v/>
      </c>
      <c r="K19" s="97"/>
      <c r="L19" s="91"/>
      <c r="M19" s="91"/>
    </row>
    <row r="20" spans="1:13" x14ac:dyDescent="0.25">
      <c r="A20" s="85">
        <v>7</v>
      </c>
      <c r="B20" s="81" t="str">
        <f>IF($E20="","",VLOOKUP($E20,#REF!,4,FALSE))</f>
        <v/>
      </c>
      <c r="C20" s="82" t="str">
        <f>IF($E20="","",VLOOKUP($E20,#REF!,9,FALSE))</f>
        <v/>
      </c>
      <c r="D20" s="82" t="str">
        <f>IF($E20="","",VLOOKUP($E20,#REF!,11,FALSE))</f>
        <v/>
      </c>
      <c r="E20" s="54"/>
      <c r="F20" s="83" t="s">
        <v>76</v>
      </c>
      <c r="G20" s="99">
        <f>G17</f>
        <v>0</v>
      </c>
      <c r="H20" s="103"/>
      <c r="I20" s="91"/>
      <c r="J20" s="91"/>
      <c r="K20" s="97"/>
      <c r="L20" s="91"/>
      <c r="M20" s="91"/>
    </row>
    <row r="21" spans="1:13" x14ac:dyDescent="0.25">
      <c r="A21" s="85"/>
      <c r="B21" s="86"/>
      <c r="C21" s="87"/>
      <c r="D21" s="87"/>
      <c r="E21" s="95"/>
      <c r="F21" s="89"/>
      <c r="G21" s="52"/>
      <c r="H21" s="90" t="str">
        <f>IF(G21=P20,B20,B22)</f>
        <v/>
      </c>
      <c r="I21" s="91"/>
      <c r="J21" s="91"/>
      <c r="K21" s="97"/>
      <c r="L21" s="91"/>
      <c r="M21" s="91"/>
    </row>
    <row r="22" spans="1:13" x14ac:dyDescent="0.25">
      <c r="A22" s="85">
        <v>8</v>
      </c>
      <c r="B22" s="81" t="str">
        <f>IF($E22="","",VLOOKUP($E22,#REF!,4,FALSE))</f>
        <v/>
      </c>
      <c r="C22" s="82" t="str">
        <f>IF($E22="","",VLOOKUP($E22,#REF!,9,FALSE))</f>
        <v/>
      </c>
      <c r="D22" s="82" t="str">
        <f>IF($E22="","",VLOOKUP($E22,#REF!,11,FALSE))</f>
        <v/>
      </c>
      <c r="E22" s="54"/>
      <c r="F22" s="92" t="s">
        <v>30</v>
      </c>
      <c r="G22" s="91"/>
      <c r="H22" s="94"/>
      <c r="I22" s="91"/>
      <c r="J22" s="91"/>
      <c r="K22" s="97"/>
      <c r="L22" s="91"/>
      <c r="M22" s="91"/>
    </row>
    <row r="23" spans="1:13" x14ac:dyDescent="0.25">
      <c r="A23" s="85"/>
      <c r="B23" s="86"/>
      <c r="C23" s="87"/>
      <c r="D23" s="87"/>
      <c r="E23" s="95"/>
      <c r="F23" s="96"/>
      <c r="G23" s="91"/>
      <c r="H23" s="94"/>
      <c r="I23" s="91"/>
      <c r="J23" s="91"/>
      <c r="K23" s="104" t="str">
        <f>IF(G5="Femenino","Campeona :","Campeón :")</f>
        <v>Campeón :</v>
      </c>
      <c r="L23" s="105"/>
      <c r="M23" s="50"/>
    </row>
    <row r="24" spans="1:13" x14ac:dyDescent="0.25">
      <c r="A24" s="85">
        <v>9</v>
      </c>
      <c r="B24" s="81" t="str">
        <f>IF($E24="","",VLOOKUP($E24,#REF!,4,FALSE))</f>
        <v/>
      </c>
      <c r="C24" s="82" t="str">
        <f>IF($E24="","",VLOOKUP($E24,#REF!,9,FALSE))</f>
        <v/>
      </c>
      <c r="D24" s="82" t="str">
        <f>IF($E24="","",VLOOKUP($E24,#REF!,11,FALSE))</f>
        <v/>
      </c>
      <c r="E24" s="54"/>
      <c r="F24" s="83" t="s">
        <v>30</v>
      </c>
      <c r="G24" s="91"/>
      <c r="H24" s="94"/>
      <c r="I24" s="91"/>
      <c r="J24" s="91"/>
      <c r="K24" s="97"/>
      <c r="L24" s="91"/>
      <c r="M24" s="91"/>
    </row>
    <row r="25" spans="1:13" x14ac:dyDescent="0.25">
      <c r="A25" s="85"/>
      <c r="B25" s="86"/>
      <c r="C25" s="87"/>
      <c r="D25" s="87"/>
      <c r="E25" s="95"/>
      <c r="F25" s="89"/>
      <c r="G25" s="50"/>
      <c r="H25" s="90" t="str">
        <f>IF(G25=P24,B24,B26)</f>
        <v/>
      </c>
      <c r="I25" s="91"/>
      <c r="J25" s="91"/>
      <c r="K25" s="97"/>
      <c r="L25" s="91"/>
      <c r="M25" s="91"/>
    </row>
    <row r="26" spans="1:13" x14ac:dyDescent="0.25">
      <c r="A26" s="85">
        <v>10</v>
      </c>
      <c r="B26" s="81" t="str">
        <f>IF($E26="","",VLOOKUP($E26,#REF!,4,FALSE))</f>
        <v/>
      </c>
      <c r="C26" s="82" t="str">
        <f>IF($E26="","",VLOOKUP($E26,#REF!,9,FALSE))</f>
        <v/>
      </c>
      <c r="D26" s="82" t="str">
        <f>IF($E26="","",VLOOKUP($E26,#REF!,11,FALSE))</f>
        <v/>
      </c>
      <c r="E26" s="54"/>
      <c r="F26" s="92" t="s">
        <v>77</v>
      </c>
      <c r="G26" s="93"/>
      <c r="H26" s="94"/>
      <c r="I26" s="91"/>
      <c r="J26" s="91"/>
      <c r="K26" s="97"/>
      <c r="L26" s="91"/>
      <c r="M26" s="91"/>
    </row>
    <row r="27" spans="1:13" x14ac:dyDescent="0.25">
      <c r="A27" s="85"/>
      <c r="B27" s="86"/>
      <c r="C27" s="87"/>
      <c r="D27" s="87"/>
      <c r="E27" s="95"/>
      <c r="F27" s="96"/>
      <c r="G27" s="97"/>
      <c r="H27" s="94"/>
      <c r="I27" s="50"/>
      <c r="J27" s="98" t="str">
        <f>IF(I27=G25,H25,H29)</f>
        <v/>
      </c>
      <c r="K27" s="97"/>
      <c r="L27" s="91"/>
      <c r="M27" s="91"/>
    </row>
    <row r="28" spans="1:13" x14ac:dyDescent="0.25">
      <c r="A28" s="85">
        <v>11</v>
      </c>
      <c r="B28" s="81" t="str">
        <f>IF($E28="","",VLOOKUP($E28,#REF!,4,FALSE))</f>
        <v/>
      </c>
      <c r="C28" s="82" t="str">
        <f>IF($E28="","",VLOOKUP($E28,#REF!,9,FALSE))</f>
        <v/>
      </c>
      <c r="D28" s="82" t="str">
        <f>IF($E28="","",VLOOKUP($E28,#REF!,11,FALSE))</f>
        <v/>
      </c>
      <c r="E28" s="54"/>
      <c r="F28" s="83" t="s">
        <v>30</v>
      </c>
      <c r="G28" s="99">
        <f>G25</f>
        <v>0</v>
      </c>
      <c r="H28" s="100"/>
      <c r="I28" s="93"/>
      <c r="J28" s="98"/>
      <c r="K28" s="97"/>
      <c r="L28" s="91"/>
      <c r="M28" s="91"/>
    </row>
    <row r="29" spans="1:13" x14ac:dyDescent="0.25">
      <c r="A29" s="85"/>
      <c r="B29" s="86"/>
      <c r="C29" s="87"/>
      <c r="D29" s="87"/>
      <c r="E29" s="88"/>
      <c r="F29" s="89"/>
      <c r="G29" s="52"/>
      <c r="H29" s="101" t="str">
        <f>IF(G29=P28,B28,B30)</f>
        <v/>
      </c>
      <c r="I29" s="97"/>
      <c r="J29" s="98"/>
      <c r="K29" s="97"/>
      <c r="L29" s="91"/>
      <c r="M29" s="91"/>
    </row>
    <row r="30" spans="1:13" x14ac:dyDescent="0.25">
      <c r="A30" s="80">
        <v>12</v>
      </c>
      <c r="B30" s="81" t="str">
        <f>IF($E30="","",VLOOKUP($E30,#REF!,4,FALSE))</f>
        <v/>
      </c>
      <c r="C30" s="82" t="str">
        <f>IF($E30="","",VLOOKUP($E30,#REF!,9,FALSE))</f>
        <v/>
      </c>
      <c r="D30" s="82" t="str">
        <f>IF($E30="","",VLOOKUP($E30,#REF!,11,FALSE))</f>
        <v/>
      </c>
      <c r="E30" s="54"/>
      <c r="F30" s="92" t="s">
        <v>78</v>
      </c>
      <c r="G30" s="91"/>
      <c r="H30" s="94"/>
      <c r="I30" s="97"/>
      <c r="J30" s="98"/>
      <c r="K30" s="99">
        <f>K15</f>
        <v>0</v>
      </c>
      <c r="L30" s="103"/>
      <c r="M30" s="91"/>
    </row>
    <row r="31" spans="1:13" x14ac:dyDescent="0.25">
      <c r="A31" s="85"/>
      <c r="B31" s="86"/>
      <c r="C31" s="87"/>
      <c r="D31" s="87"/>
      <c r="E31" s="88"/>
      <c r="F31" s="96"/>
      <c r="G31" s="91"/>
      <c r="H31" s="94"/>
      <c r="I31" s="97"/>
      <c r="J31" s="98"/>
      <c r="K31" s="52"/>
      <c r="L31" s="98" t="str">
        <f>IF(K31=I27,J27,J35)</f>
        <v/>
      </c>
      <c r="M31" s="91"/>
    </row>
    <row r="32" spans="1:13" x14ac:dyDescent="0.25">
      <c r="A32" s="85">
        <v>13</v>
      </c>
      <c r="B32" s="81" t="str">
        <f>IF($E32="","",VLOOKUP($E32,#REF!,4,FALSE))</f>
        <v/>
      </c>
      <c r="C32" s="82" t="str">
        <f>IF($E32="","",VLOOKUP($E32,#REF!,9,FALSE))</f>
        <v/>
      </c>
      <c r="D32" s="82" t="str">
        <f>IF($E32="","",VLOOKUP($E32,#REF!,11,FALSE))</f>
        <v/>
      </c>
      <c r="E32" s="54"/>
      <c r="F32" s="83" t="s">
        <v>79</v>
      </c>
      <c r="G32" s="91"/>
      <c r="H32" s="94"/>
      <c r="I32" s="97"/>
      <c r="J32" s="98"/>
      <c r="K32" s="91"/>
      <c r="L32" s="91"/>
      <c r="M32" s="91"/>
    </row>
    <row r="33" spans="1:13" x14ac:dyDescent="0.25">
      <c r="A33" s="85"/>
      <c r="B33" s="86"/>
      <c r="C33" s="87"/>
      <c r="D33" s="87"/>
      <c r="E33" s="95"/>
      <c r="F33" s="89"/>
      <c r="G33" s="50"/>
      <c r="H33" s="90" t="str">
        <f>IF(G33=P32,B32,B34)</f>
        <v/>
      </c>
      <c r="I33" s="97"/>
      <c r="J33" s="98"/>
      <c r="K33" s="91"/>
      <c r="L33" s="91"/>
      <c r="M33" s="91"/>
    </row>
    <row r="34" spans="1:13" x14ac:dyDescent="0.25">
      <c r="A34" s="85">
        <v>14</v>
      </c>
      <c r="B34" s="81" t="str">
        <f>IF($E34="","",VLOOKUP($E34,#REF!,4,FALSE))</f>
        <v/>
      </c>
      <c r="C34" s="82" t="str">
        <f>IF($E34="","",VLOOKUP($E34,#REF!,9,FALSE))</f>
        <v/>
      </c>
      <c r="D34" s="82" t="str">
        <f>IF($E34="","",VLOOKUP($E34,#REF!,11,FALSE))</f>
        <v/>
      </c>
      <c r="E34" s="54"/>
      <c r="F34" s="92" t="s">
        <v>80</v>
      </c>
      <c r="G34" s="93"/>
      <c r="H34" s="102"/>
      <c r="I34" s="99">
        <f>I27</f>
        <v>0</v>
      </c>
      <c r="J34" s="98"/>
      <c r="K34" s="91"/>
      <c r="L34" s="91"/>
      <c r="M34" s="91"/>
    </row>
    <row r="35" spans="1:13" x14ac:dyDescent="0.25">
      <c r="A35" s="85"/>
      <c r="B35" s="86"/>
      <c r="C35" s="87"/>
      <c r="D35" s="87"/>
      <c r="E35" s="95"/>
      <c r="F35" s="96"/>
      <c r="G35" s="97"/>
      <c r="H35" s="102"/>
      <c r="I35" s="52"/>
      <c r="J35" s="98" t="str">
        <f>IF(I35=G33,H33,H37)</f>
        <v/>
      </c>
      <c r="K35" s="91"/>
      <c r="L35" s="91"/>
      <c r="M35" s="91"/>
    </row>
    <row r="36" spans="1:13" x14ac:dyDescent="0.25">
      <c r="A36" s="85">
        <v>15</v>
      </c>
      <c r="B36" s="81" t="str">
        <f>IF($E36="","",VLOOKUP($E36,#REF!,4,FALSE))</f>
        <v/>
      </c>
      <c r="C36" s="82" t="str">
        <f>IF($E36="","",VLOOKUP($E36,#REF!,9,FALSE))</f>
        <v/>
      </c>
      <c r="D36" s="82" t="str">
        <f>IF($E36="","",VLOOKUP($E36,#REF!,11,FALSE))</f>
        <v/>
      </c>
      <c r="E36" s="54"/>
      <c r="F36" s="83" t="s">
        <v>30</v>
      </c>
      <c r="G36" s="99">
        <f>G33</f>
        <v>0</v>
      </c>
      <c r="H36" s="103"/>
      <c r="I36" s="91"/>
      <c r="J36" s="91"/>
      <c r="K36" s="91"/>
      <c r="L36" s="91"/>
      <c r="M36" s="91"/>
    </row>
    <row r="37" spans="1:13" x14ac:dyDescent="0.25">
      <c r="A37" s="85"/>
      <c r="B37" s="86"/>
      <c r="C37" s="87"/>
      <c r="D37" s="87"/>
      <c r="E37" s="88"/>
      <c r="F37" s="89"/>
      <c r="G37" s="52"/>
      <c r="H37" s="90" t="str">
        <f>IF(G37=P36,B36,B38)</f>
        <v/>
      </c>
      <c r="I37" s="91"/>
      <c r="J37" s="91"/>
      <c r="K37" s="91"/>
      <c r="L37" s="91"/>
      <c r="M37" s="91"/>
    </row>
    <row r="38" spans="1:13" x14ac:dyDescent="0.25">
      <c r="A38" s="80">
        <v>16</v>
      </c>
      <c r="B38" s="81" t="str">
        <f>IF($E38="","",VLOOKUP($E38,#REF!,4,FALSE))</f>
        <v/>
      </c>
      <c r="C38" s="82" t="str">
        <f>IF($E38="","",VLOOKUP($E38,#REF!,9,FALSE))</f>
        <v/>
      </c>
      <c r="D38" s="82" t="str">
        <f>IF($E38="","",VLOOKUP($E38,#REF!,11,FALSE))</f>
        <v/>
      </c>
      <c r="E38" s="54"/>
      <c r="F38" s="92" t="s">
        <v>81</v>
      </c>
      <c r="G38" s="88"/>
      <c r="H38" s="88"/>
      <c r="I38" s="88"/>
      <c r="J38" s="88"/>
      <c r="K38" s="88"/>
      <c r="L38" s="88"/>
      <c r="M38" s="88"/>
    </row>
    <row r="39" spans="1:13" ht="15.75" thickBot="1" x14ac:dyDescent="0.3">
      <c r="A39" s="51" t="s">
        <v>12</v>
      </c>
      <c r="B39" s="51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1:13" x14ac:dyDescent="0.25">
      <c r="A40" s="28" t="s">
        <v>11</v>
      </c>
      <c r="B40" s="27"/>
      <c r="C40" s="27"/>
      <c r="D40" s="26"/>
      <c r="E40" s="49" t="s">
        <v>10</v>
      </c>
      <c r="F40" s="48" t="s">
        <v>9</v>
      </c>
      <c r="G40" s="47" t="s">
        <v>8</v>
      </c>
      <c r="H40" s="44"/>
      <c r="I40" s="46"/>
      <c r="J40" s="45"/>
      <c r="K40" s="44" t="s">
        <v>7</v>
      </c>
      <c r="L40" s="44"/>
      <c r="M40" s="43"/>
    </row>
    <row r="41" spans="1:13" ht="15.75" thickBot="1" x14ac:dyDescent="0.3">
      <c r="A41" s="42"/>
      <c r="B41" s="41"/>
      <c r="C41" s="41"/>
      <c r="D41" s="40"/>
      <c r="E41" s="107">
        <v>1</v>
      </c>
      <c r="F41" s="39" t="str">
        <f>F8</f>
        <v>Hector Gonzalez Bilbao</v>
      </c>
      <c r="G41" s="20"/>
      <c r="H41" s="17"/>
      <c r="I41" s="19"/>
      <c r="J41" s="18"/>
      <c r="K41" s="17"/>
      <c r="L41" s="17"/>
      <c r="M41" s="16"/>
    </row>
    <row r="42" spans="1:13" x14ac:dyDescent="0.25">
      <c r="A42" s="38" t="s">
        <v>6</v>
      </c>
      <c r="B42" s="37"/>
      <c r="C42" s="37"/>
      <c r="D42" s="36"/>
      <c r="E42" s="108">
        <v>2</v>
      </c>
      <c r="F42" s="32" t="str">
        <f>F38</f>
        <v>Nicolas de la Vega Amor</v>
      </c>
      <c r="G42" s="20"/>
      <c r="H42" s="17"/>
      <c r="I42" s="19"/>
      <c r="J42" s="18"/>
      <c r="K42" s="17"/>
      <c r="L42" s="17"/>
      <c r="M42" s="16"/>
    </row>
    <row r="43" spans="1:13" ht="15.75" thickBot="1" x14ac:dyDescent="0.3">
      <c r="A43" s="35"/>
      <c r="B43" s="34"/>
      <c r="C43" s="34"/>
      <c r="D43" s="33"/>
      <c r="E43" s="108">
        <v>3</v>
      </c>
      <c r="F43" s="32" t="str">
        <f>IF($E$17=3,$F$17,IF($E$31=3,$F$31,""))</f>
        <v/>
      </c>
      <c r="G43" s="20"/>
      <c r="H43" s="17"/>
      <c r="I43" s="19"/>
      <c r="J43" s="18"/>
      <c r="K43" s="17"/>
      <c r="L43" s="17"/>
      <c r="M43" s="16"/>
    </row>
    <row r="44" spans="1:13" x14ac:dyDescent="0.25">
      <c r="A44" s="28" t="s">
        <v>5</v>
      </c>
      <c r="B44" s="27"/>
      <c r="C44" s="27"/>
      <c r="D44" s="26"/>
      <c r="E44" s="108">
        <v>4</v>
      </c>
      <c r="F44" s="32" t="str">
        <f>IF($E$17=4,$F$17,IF($E$31=4,$F$31,""))</f>
        <v/>
      </c>
      <c r="G44" s="20"/>
      <c r="H44" s="17"/>
      <c r="I44" s="19"/>
      <c r="J44" s="18"/>
      <c r="K44" s="17"/>
      <c r="L44" s="17"/>
      <c r="M44" s="16"/>
    </row>
    <row r="45" spans="1:13" ht="15.75" thickBot="1" x14ac:dyDescent="0.3">
      <c r="A45" s="31"/>
      <c r="B45" s="30"/>
      <c r="C45" s="30"/>
      <c r="D45" s="29"/>
      <c r="E45" s="22"/>
      <c r="F45" s="21"/>
      <c r="G45" s="20"/>
      <c r="H45" s="17"/>
      <c r="I45" s="19"/>
      <c r="J45" s="18"/>
      <c r="K45" s="17"/>
      <c r="L45" s="17"/>
      <c r="M45" s="16"/>
    </row>
    <row r="46" spans="1:13" x14ac:dyDescent="0.25">
      <c r="A46" s="28" t="s">
        <v>4</v>
      </c>
      <c r="B46" s="27"/>
      <c r="C46" s="27"/>
      <c r="D46" s="26"/>
      <c r="E46" s="22"/>
      <c r="F46" s="21"/>
      <c r="G46" s="20"/>
      <c r="H46" s="17"/>
      <c r="I46" s="19"/>
      <c r="J46" s="18"/>
      <c r="K46" s="17"/>
      <c r="L46" s="17"/>
      <c r="M46" s="16"/>
    </row>
    <row r="47" spans="1:13" x14ac:dyDescent="0.25">
      <c r="A47" s="25">
        <f>K5</f>
        <v>0</v>
      </c>
      <c r="B47" s="24"/>
      <c r="C47" s="24"/>
      <c r="D47" s="23"/>
      <c r="E47" s="22"/>
      <c r="F47" s="21"/>
      <c r="G47" s="20"/>
      <c r="H47" s="17"/>
      <c r="I47" s="19"/>
      <c r="J47" s="18"/>
      <c r="K47" s="17"/>
      <c r="L47" s="17"/>
      <c r="M47" s="16"/>
    </row>
    <row r="48" spans="1:13" ht="15.75" thickBot="1" x14ac:dyDescent="0.3">
      <c r="A48" s="15" t="e">
        <f>(#REF!)</f>
        <v>#REF!</v>
      </c>
      <c r="B48" s="14"/>
      <c r="C48" s="14"/>
      <c r="D48" s="13"/>
      <c r="E48" s="12"/>
      <c r="F48" s="11"/>
      <c r="G48" s="10"/>
      <c r="H48" s="7"/>
      <c r="I48" s="9"/>
      <c r="J48" s="8"/>
      <c r="K48" s="7"/>
      <c r="L48" s="7"/>
      <c r="M48" s="6"/>
    </row>
    <row r="49" spans="1:13" x14ac:dyDescent="0.25">
      <c r="A49" s="1"/>
      <c r="B49" s="4" t="s">
        <v>3</v>
      </c>
      <c r="C49" s="1"/>
      <c r="D49" s="1"/>
      <c r="E49" s="1"/>
      <c r="F49" s="3"/>
      <c r="G49" s="3"/>
      <c r="H49" s="3"/>
      <c r="I49" s="2"/>
      <c r="J49" s="2"/>
      <c r="K49" s="5" t="s">
        <v>2</v>
      </c>
      <c r="L49" s="5"/>
      <c r="M49" s="5"/>
    </row>
    <row r="50" spans="1:13" x14ac:dyDescent="0.25">
      <c r="A50" s="1"/>
      <c r="B50" s="1"/>
      <c r="C50" s="1"/>
      <c r="D50" s="1"/>
      <c r="E50" s="1"/>
      <c r="F50" s="109" t="s">
        <v>1</v>
      </c>
      <c r="G50" s="110" t="s">
        <v>0</v>
      </c>
      <c r="H50" s="110"/>
      <c r="I50" s="110"/>
      <c r="J50" s="109"/>
      <c r="K50" s="3"/>
      <c r="L50" s="3"/>
      <c r="M50" s="2"/>
    </row>
    <row r="51" spans="1:13" x14ac:dyDescent="0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3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3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</sheetData>
  <mergeCells count="35">
    <mergeCell ref="A48:D48"/>
    <mergeCell ref="G48:I48"/>
    <mergeCell ref="K48:M48"/>
    <mergeCell ref="K49:M49"/>
    <mergeCell ref="G50:I50"/>
    <mergeCell ref="A46:D46"/>
    <mergeCell ref="G46:I46"/>
    <mergeCell ref="K46:M46"/>
    <mergeCell ref="A47:D47"/>
    <mergeCell ref="G47:I47"/>
    <mergeCell ref="K47:M47"/>
    <mergeCell ref="A44:D44"/>
    <mergeCell ref="G44:I44"/>
    <mergeCell ref="K44:M44"/>
    <mergeCell ref="A45:D45"/>
    <mergeCell ref="G45:I45"/>
    <mergeCell ref="K45:M45"/>
    <mergeCell ref="A42:D42"/>
    <mergeCell ref="G42:I42"/>
    <mergeCell ref="K42:M42"/>
    <mergeCell ref="A43:D43"/>
    <mergeCell ref="G43:I43"/>
    <mergeCell ref="K43:M43"/>
    <mergeCell ref="A40:D40"/>
    <mergeCell ref="G40:I40"/>
    <mergeCell ref="K40:M40"/>
    <mergeCell ref="A41:D41"/>
    <mergeCell ref="G41:I41"/>
    <mergeCell ref="K41:M41"/>
    <mergeCell ref="A1:M1"/>
    <mergeCell ref="A2:E2"/>
    <mergeCell ref="A3:E3"/>
    <mergeCell ref="A4:E4"/>
    <mergeCell ref="A5:E5"/>
    <mergeCell ref="A39:B39"/>
  </mergeCells>
  <conditionalFormatting sqref="B8:D38 F8:F38">
    <cfRule type="expression" dxfId="1" priority="1" stopIfTrue="1">
      <formula>AND($E8&lt;=$M$9,$O8&gt;0,$E8&gt;0,$D8&lt;&gt;"LL",$D8&lt;&gt;"Alt")</formula>
    </cfRule>
  </conditionalFormatting>
  <conditionalFormatting sqref="E8 E12 E14 E18 E20 E22 E24 E26 E28 E30 E32 E34 E36 E38 E10 E16">
    <cfRule type="expression" dxfId="0" priority="2" stopIfTrue="1">
      <formula>AND($E8&lt;=$M$9,$E8&gt;0,$O8&gt;0,$D8&lt;&gt;"LL",$D8&lt;&gt;"Alt")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9C056-014F-43B3-9371-F1F817C3FBE4}">
  <dimension ref="A1:M54"/>
  <sheetViews>
    <sheetView workbookViewId="0">
      <selection activeCell="N23" sqref="N23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x14ac:dyDescent="0.25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x14ac:dyDescent="0.25">
      <c r="A2" s="68" t="s">
        <v>24</v>
      </c>
      <c r="B2" s="68"/>
      <c r="C2" s="68"/>
      <c r="D2" s="68"/>
      <c r="E2" s="68"/>
      <c r="F2" s="67" t="s">
        <v>23</v>
      </c>
      <c r="G2" s="67" t="s">
        <v>22</v>
      </c>
      <c r="H2" s="67"/>
      <c r="I2" s="66"/>
      <c r="J2" s="66"/>
      <c r="K2" s="67" t="s">
        <v>21</v>
      </c>
      <c r="L2" s="72"/>
      <c r="M2" s="73"/>
    </row>
    <row r="3" spans="1:13" x14ac:dyDescent="0.25">
      <c r="A3" s="74"/>
      <c r="B3" s="74"/>
      <c r="C3" s="74"/>
      <c r="D3" s="74"/>
      <c r="E3" s="74"/>
      <c r="F3" s="75"/>
      <c r="G3" s="76"/>
      <c r="H3" s="76"/>
      <c r="I3" s="70"/>
      <c r="J3" s="70"/>
      <c r="K3" s="75"/>
      <c r="L3" s="75"/>
      <c r="M3" s="69"/>
    </row>
    <row r="4" spans="1:13" x14ac:dyDescent="0.25">
      <c r="A4" s="68" t="s">
        <v>20</v>
      </c>
      <c r="B4" s="68"/>
      <c r="C4" s="68"/>
      <c r="D4" s="68"/>
      <c r="E4" s="68"/>
      <c r="F4" s="67" t="s">
        <v>52</v>
      </c>
      <c r="G4" s="66" t="s">
        <v>27</v>
      </c>
      <c r="H4" s="66"/>
      <c r="I4" s="66"/>
      <c r="J4" s="66"/>
      <c r="K4" s="65" t="s">
        <v>19</v>
      </c>
      <c r="L4" s="77"/>
      <c r="M4" s="73"/>
    </row>
    <row r="5" spans="1:13" ht="15.75" thickBot="1" x14ac:dyDescent="0.3">
      <c r="A5" s="64"/>
      <c r="B5" s="64"/>
      <c r="C5" s="64"/>
      <c r="D5" s="64"/>
      <c r="E5" s="64"/>
      <c r="F5" s="62"/>
      <c r="G5" s="62"/>
      <c r="H5" s="62"/>
      <c r="I5" s="63"/>
      <c r="J5" s="63"/>
      <c r="K5" s="61"/>
      <c r="L5" s="78"/>
      <c r="M5" s="69"/>
    </row>
    <row r="6" spans="1:13" x14ac:dyDescent="0.25">
      <c r="A6" s="60"/>
      <c r="B6" s="59" t="s">
        <v>18</v>
      </c>
      <c r="C6" s="59" t="s">
        <v>17</v>
      </c>
      <c r="D6" s="59" t="s">
        <v>16</v>
      </c>
      <c r="E6" s="59" t="s">
        <v>15</v>
      </c>
      <c r="F6" s="59" t="str">
        <f>IF(G5="Femenino","Jugadora","Jugador")</f>
        <v>Jugador</v>
      </c>
      <c r="G6" s="59" t="s">
        <v>28</v>
      </c>
      <c r="H6" s="59"/>
      <c r="I6" s="59" t="s">
        <v>14</v>
      </c>
      <c r="J6" s="59"/>
      <c r="K6" s="59" t="s">
        <v>13</v>
      </c>
      <c r="L6" s="79"/>
      <c r="M6" s="79"/>
    </row>
    <row r="7" spans="1:13" x14ac:dyDescent="0.25">
      <c r="A7" s="58"/>
      <c r="B7" s="57"/>
      <c r="C7" s="55"/>
      <c r="D7" s="55"/>
      <c r="E7" s="55"/>
      <c r="F7" s="56"/>
      <c r="G7" s="55"/>
      <c r="H7" s="55"/>
      <c r="I7" s="55"/>
      <c r="J7" s="55"/>
      <c r="K7" s="55"/>
      <c r="L7" s="55"/>
      <c r="M7" s="55"/>
    </row>
    <row r="8" spans="1:13" x14ac:dyDescent="0.25">
      <c r="A8" s="80">
        <v>1</v>
      </c>
      <c r="B8" s="81" t="str">
        <f>IF($E8="","",VLOOKUP($E8,#REF!,4,FALSE))</f>
        <v/>
      </c>
      <c r="C8" s="82" t="str">
        <f>IF($E8="","",VLOOKUP($E8,#REF!,9,FALSE))</f>
        <v/>
      </c>
      <c r="D8" s="82" t="str">
        <f>IF($E8="","",VLOOKUP($E8,#REF!,11,FALSE))</f>
        <v/>
      </c>
      <c r="E8" s="54"/>
      <c r="F8" s="83" t="s">
        <v>53</v>
      </c>
      <c r="G8" s="84"/>
      <c r="H8" s="84"/>
      <c r="I8" s="84"/>
      <c r="J8" s="84"/>
      <c r="K8" s="84"/>
      <c r="L8" s="84"/>
      <c r="M8" s="53" t="e">
        <f>#REF!</f>
        <v>#REF!</v>
      </c>
    </row>
    <row r="9" spans="1:13" x14ac:dyDescent="0.25">
      <c r="A9" s="85"/>
      <c r="B9" s="86"/>
      <c r="C9" s="87"/>
      <c r="D9" s="87"/>
      <c r="E9" s="88"/>
      <c r="F9" s="89"/>
      <c r="G9" s="50"/>
      <c r="H9" s="90" t="str">
        <f>IF(G9=P8,B8,B10)</f>
        <v/>
      </c>
      <c r="I9" s="91"/>
      <c r="J9" s="91"/>
      <c r="K9" s="91"/>
      <c r="L9" s="91"/>
      <c r="M9" s="91"/>
    </row>
    <row r="10" spans="1:13" x14ac:dyDescent="0.25">
      <c r="A10" s="85">
        <v>2</v>
      </c>
      <c r="B10" s="81" t="str">
        <f>IF($E10="","",VLOOKUP($E10,#REF!,4,FALSE))</f>
        <v/>
      </c>
      <c r="C10" s="82" t="str">
        <f>IF($E10="","",VLOOKUP($E10,#REF!,9,FALSE))</f>
        <v/>
      </c>
      <c r="D10" s="82" t="str">
        <f>IF($E10="","",VLOOKUP($E10,#REF!,11,FALSE))</f>
        <v/>
      </c>
      <c r="E10" s="54"/>
      <c r="F10" s="92" t="s">
        <v>30</v>
      </c>
      <c r="G10" s="93"/>
      <c r="H10" s="94"/>
      <c r="I10" s="91"/>
      <c r="J10" s="91"/>
      <c r="K10" s="91"/>
      <c r="L10" s="91"/>
      <c r="M10" s="91"/>
    </row>
    <row r="11" spans="1:13" x14ac:dyDescent="0.25">
      <c r="A11" s="85"/>
      <c r="B11" s="86"/>
      <c r="C11" s="87"/>
      <c r="D11" s="87"/>
      <c r="E11" s="95"/>
      <c r="F11" s="96"/>
      <c r="G11" s="97"/>
      <c r="H11" s="94"/>
      <c r="I11" s="50"/>
      <c r="J11" s="98" t="str">
        <f>IF(I11=G9,H9,H13)</f>
        <v/>
      </c>
      <c r="K11" s="91"/>
      <c r="L11" s="91"/>
      <c r="M11" s="91"/>
    </row>
    <row r="12" spans="1:13" x14ac:dyDescent="0.25">
      <c r="A12" s="85">
        <v>3</v>
      </c>
      <c r="B12" s="81" t="str">
        <f>IF($E12="","",VLOOKUP($E12,#REF!,4,FALSE))</f>
        <v/>
      </c>
      <c r="C12" s="82" t="str">
        <f>IF($E12="","",VLOOKUP($E12,#REF!,9,FALSE))</f>
        <v/>
      </c>
      <c r="D12" s="82" t="str">
        <f>IF($E12="","",VLOOKUP($E12,#REF!,11,FALSE))</f>
        <v/>
      </c>
      <c r="E12" s="54"/>
      <c r="F12" s="83" t="s">
        <v>54</v>
      </c>
      <c r="G12" s="99">
        <f>G9</f>
        <v>0</v>
      </c>
      <c r="H12" s="100"/>
      <c r="I12" s="93"/>
      <c r="J12" s="98"/>
      <c r="K12" s="91"/>
      <c r="L12" s="91"/>
      <c r="M12" s="91"/>
    </row>
    <row r="13" spans="1:13" x14ac:dyDescent="0.25">
      <c r="A13" s="85"/>
      <c r="B13" s="86"/>
      <c r="C13" s="87"/>
      <c r="D13" s="87"/>
      <c r="E13" s="95"/>
      <c r="F13" s="89"/>
      <c r="G13" s="52"/>
      <c r="H13" s="101" t="str">
        <f>IF(G13=P12,B12,B14)</f>
        <v/>
      </c>
      <c r="I13" s="97"/>
      <c r="J13" s="98"/>
      <c r="K13" s="91"/>
      <c r="L13" s="91"/>
      <c r="M13" s="91"/>
    </row>
    <row r="14" spans="1:13" x14ac:dyDescent="0.25">
      <c r="A14" s="85">
        <v>4</v>
      </c>
      <c r="B14" s="81" t="str">
        <f>IF($E14="","",VLOOKUP($E14,#REF!,4,FALSE))</f>
        <v/>
      </c>
      <c r="C14" s="82" t="str">
        <f>IF($E14="","",VLOOKUP($E14,#REF!,9,FALSE))</f>
        <v/>
      </c>
      <c r="D14" s="82" t="str">
        <f>IF($E14="","",VLOOKUP($E14,#REF!,11,FALSE))</f>
        <v/>
      </c>
      <c r="E14" s="54"/>
      <c r="F14" s="92" t="s">
        <v>55</v>
      </c>
      <c r="G14" s="91"/>
      <c r="H14" s="94"/>
      <c r="I14" s="97"/>
      <c r="J14" s="98"/>
      <c r="K14" s="91"/>
      <c r="L14" s="91"/>
      <c r="M14" s="91"/>
    </row>
    <row r="15" spans="1:13" x14ac:dyDescent="0.25">
      <c r="A15" s="85"/>
      <c r="B15" s="86"/>
      <c r="C15" s="87"/>
      <c r="D15" s="87"/>
      <c r="E15" s="88"/>
      <c r="F15" s="96"/>
      <c r="G15" s="91"/>
      <c r="H15" s="94"/>
      <c r="I15" s="97"/>
      <c r="J15" s="98"/>
      <c r="K15" s="50"/>
      <c r="L15" s="98" t="str">
        <f>IF(K15=I11,J11,J19)</f>
        <v/>
      </c>
      <c r="M15" s="91"/>
    </row>
    <row r="16" spans="1:13" x14ac:dyDescent="0.25">
      <c r="A16" s="80">
        <v>5</v>
      </c>
      <c r="B16" s="81" t="str">
        <f>IF($E16="","",VLOOKUP($E16,#REF!,4,FALSE))</f>
        <v/>
      </c>
      <c r="C16" s="82" t="str">
        <f>IF($E16="","",VLOOKUP($E16,#REF!,9,FALSE))</f>
        <v/>
      </c>
      <c r="D16" s="82" t="str">
        <f>IF($E16="","",VLOOKUP($E16,#REF!,11,FALSE))</f>
        <v/>
      </c>
      <c r="E16" s="54"/>
      <c r="F16" s="83" t="s">
        <v>56</v>
      </c>
      <c r="G16" s="91"/>
      <c r="H16" s="94"/>
      <c r="I16" s="97"/>
      <c r="J16" s="98"/>
      <c r="K16" s="93"/>
      <c r="L16" s="91"/>
      <c r="M16" s="91"/>
    </row>
    <row r="17" spans="1:13" x14ac:dyDescent="0.25">
      <c r="A17" s="85"/>
      <c r="B17" s="86"/>
      <c r="C17" s="87"/>
      <c r="D17" s="87"/>
      <c r="E17" s="88"/>
      <c r="F17" s="89"/>
      <c r="G17" s="50"/>
      <c r="H17" s="90" t="str">
        <f>IF(G17=P16,B16,B18)</f>
        <v/>
      </c>
      <c r="I17" s="97"/>
      <c r="J17" s="98"/>
      <c r="K17" s="97"/>
      <c r="L17" s="91"/>
      <c r="M17" s="91"/>
    </row>
    <row r="18" spans="1:13" x14ac:dyDescent="0.25">
      <c r="A18" s="85">
        <v>6</v>
      </c>
      <c r="B18" s="81" t="str">
        <f>IF($E18="","",VLOOKUP($E18,#REF!,4,FALSE))</f>
        <v/>
      </c>
      <c r="C18" s="82" t="str">
        <f>IF($E18="","",VLOOKUP($E18,#REF!,9,FALSE))</f>
        <v/>
      </c>
      <c r="D18" s="82" t="str">
        <f>IF($E18="","",VLOOKUP($E18,#REF!,11,FALSE))</f>
        <v/>
      </c>
      <c r="E18" s="54"/>
      <c r="F18" s="92" t="s">
        <v>57</v>
      </c>
      <c r="G18" s="93"/>
      <c r="H18" s="102"/>
      <c r="I18" s="99">
        <f>I11</f>
        <v>0</v>
      </c>
      <c r="J18" s="98"/>
      <c r="K18" s="97"/>
      <c r="L18" s="91"/>
      <c r="M18" s="91"/>
    </row>
    <row r="19" spans="1:13" x14ac:dyDescent="0.25">
      <c r="A19" s="85"/>
      <c r="B19" s="86"/>
      <c r="C19" s="87"/>
      <c r="D19" s="87"/>
      <c r="E19" s="95"/>
      <c r="F19" s="96"/>
      <c r="G19" s="97"/>
      <c r="H19" s="102"/>
      <c r="I19" s="50"/>
      <c r="J19" s="98" t="str">
        <f>IF(I19=G17,H17,H21)</f>
        <v/>
      </c>
      <c r="K19" s="97"/>
      <c r="L19" s="91"/>
      <c r="M19" s="91"/>
    </row>
    <row r="20" spans="1:13" x14ac:dyDescent="0.25">
      <c r="A20" s="85">
        <v>7</v>
      </c>
      <c r="B20" s="81" t="str">
        <f>IF($E20="","",VLOOKUP($E20,#REF!,4,FALSE))</f>
        <v/>
      </c>
      <c r="C20" s="82" t="str">
        <f>IF($E20="","",VLOOKUP($E20,#REF!,9,FALSE))</f>
        <v/>
      </c>
      <c r="D20" s="82" t="str">
        <f>IF($E20="","",VLOOKUP($E20,#REF!,11,FALSE))</f>
        <v/>
      </c>
      <c r="E20" s="54"/>
      <c r="F20" s="83" t="s">
        <v>58</v>
      </c>
      <c r="G20" s="99">
        <f>G17</f>
        <v>0</v>
      </c>
      <c r="H20" s="103"/>
      <c r="I20" s="91"/>
      <c r="J20" s="91"/>
      <c r="K20" s="97"/>
      <c r="L20" s="91"/>
      <c r="M20" s="91"/>
    </row>
    <row r="21" spans="1:13" x14ac:dyDescent="0.25">
      <c r="A21" s="85"/>
      <c r="B21" s="86"/>
      <c r="C21" s="87"/>
      <c r="D21" s="87"/>
      <c r="E21" s="95"/>
      <c r="F21" s="89"/>
      <c r="G21" s="52"/>
      <c r="H21" s="90" t="str">
        <f>IF(G21=P20,B20,B22)</f>
        <v/>
      </c>
      <c r="I21" s="91"/>
      <c r="J21" s="91"/>
      <c r="K21" s="97"/>
      <c r="L21" s="91"/>
      <c r="M21" s="91"/>
    </row>
    <row r="22" spans="1:13" x14ac:dyDescent="0.25">
      <c r="A22" s="85">
        <v>8</v>
      </c>
      <c r="B22" s="81" t="str">
        <f>IF($E22="","",VLOOKUP($E22,#REF!,4,FALSE))</f>
        <v/>
      </c>
      <c r="C22" s="82" t="str">
        <f>IF($E22="","",VLOOKUP($E22,#REF!,9,FALSE))</f>
        <v/>
      </c>
      <c r="D22" s="82" t="str">
        <f>IF($E22="","",VLOOKUP($E22,#REF!,11,FALSE))</f>
        <v/>
      </c>
      <c r="E22" s="54"/>
      <c r="F22" s="92" t="s">
        <v>59</v>
      </c>
      <c r="G22" s="91"/>
      <c r="H22" s="94"/>
      <c r="I22" s="91"/>
      <c r="J22" s="91"/>
      <c r="K22" s="97"/>
      <c r="L22" s="91"/>
      <c r="M22" s="91"/>
    </row>
    <row r="23" spans="1:13" x14ac:dyDescent="0.25">
      <c r="A23" s="85"/>
      <c r="B23" s="86"/>
      <c r="C23" s="87"/>
      <c r="D23" s="87"/>
      <c r="E23" s="95"/>
      <c r="F23" s="96"/>
      <c r="G23" s="91"/>
      <c r="H23" s="94"/>
      <c r="I23" s="91"/>
      <c r="J23" s="91"/>
      <c r="K23" s="104" t="str">
        <f>IF(G5="Femenino","Campeona :","Campeón :")</f>
        <v>Campeón :</v>
      </c>
      <c r="L23" s="105"/>
      <c r="M23" s="50"/>
    </row>
    <row r="24" spans="1:13" x14ac:dyDescent="0.25">
      <c r="A24" s="85">
        <v>9</v>
      </c>
      <c r="B24" s="81" t="str">
        <f>IF($E24="","",VLOOKUP($E24,#REF!,4,FALSE))</f>
        <v/>
      </c>
      <c r="C24" s="82" t="str">
        <f>IF($E24="","",VLOOKUP($E24,#REF!,9,FALSE))</f>
        <v/>
      </c>
      <c r="D24" s="82" t="str">
        <f>IF($E24="","",VLOOKUP($E24,#REF!,11,FALSE))</f>
        <v/>
      </c>
      <c r="E24" s="54"/>
      <c r="F24" s="83" t="s">
        <v>60</v>
      </c>
      <c r="G24" s="91"/>
      <c r="H24" s="94"/>
      <c r="I24" s="91"/>
      <c r="J24" s="91"/>
      <c r="K24" s="97"/>
      <c r="L24" s="91"/>
      <c r="M24" s="91"/>
    </row>
    <row r="25" spans="1:13" x14ac:dyDescent="0.25">
      <c r="A25" s="85"/>
      <c r="B25" s="86"/>
      <c r="C25" s="87"/>
      <c r="D25" s="87"/>
      <c r="E25" s="95"/>
      <c r="F25" s="89"/>
      <c r="G25" s="50"/>
      <c r="H25" s="90" t="str">
        <f>IF(G25=P24,B24,B26)</f>
        <v/>
      </c>
      <c r="I25" s="91"/>
      <c r="J25" s="91"/>
      <c r="K25" s="97"/>
      <c r="L25" s="91"/>
      <c r="M25" s="91"/>
    </row>
    <row r="26" spans="1:13" x14ac:dyDescent="0.25">
      <c r="A26" s="85">
        <v>10</v>
      </c>
      <c r="B26" s="81" t="str">
        <f>IF($E26="","",VLOOKUP($E26,#REF!,4,FALSE))</f>
        <v/>
      </c>
      <c r="C26" s="82" t="str">
        <f>IF($E26="","",VLOOKUP($E26,#REF!,9,FALSE))</f>
        <v/>
      </c>
      <c r="D26" s="82" t="str">
        <f>IF($E26="","",VLOOKUP($E26,#REF!,11,FALSE))</f>
        <v/>
      </c>
      <c r="E26" s="54"/>
      <c r="F26" s="92" t="s">
        <v>61</v>
      </c>
      <c r="G26" s="93"/>
      <c r="H26" s="94"/>
      <c r="I26" s="91"/>
      <c r="J26" s="91"/>
      <c r="K26" s="97"/>
      <c r="L26" s="91"/>
      <c r="M26" s="91"/>
    </row>
    <row r="27" spans="1:13" x14ac:dyDescent="0.25">
      <c r="A27" s="85"/>
      <c r="B27" s="86"/>
      <c r="C27" s="87"/>
      <c r="D27" s="87"/>
      <c r="E27" s="95"/>
      <c r="F27" s="96"/>
      <c r="G27" s="97"/>
      <c r="H27" s="94"/>
      <c r="I27" s="50"/>
      <c r="J27" s="98" t="str">
        <f>IF(I27=G25,H25,H29)</f>
        <v/>
      </c>
      <c r="K27" s="97"/>
      <c r="L27" s="91"/>
      <c r="M27" s="91"/>
    </row>
    <row r="28" spans="1:13" x14ac:dyDescent="0.25">
      <c r="A28" s="85">
        <v>11</v>
      </c>
      <c r="B28" s="81" t="str">
        <f>IF($E28="","",VLOOKUP($E28,#REF!,4,FALSE))</f>
        <v/>
      </c>
      <c r="C28" s="82" t="str">
        <f>IF($E28="","",VLOOKUP($E28,#REF!,9,FALSE))</f>
        <v/>
      </c>
      <c r="D28" s="82" t="str">
        <f>IF($E28="","",VLOOKUP($E28,#REF!,11,FALSE))</f>
        <v/>
      </c>
      <c r="E28" s="54"/>
      <c r="F28" s="83" t="s">
        <v>62</v>
      </c>
      <c r="G28" s="99">
        <f>G25</f>
        <v>0</v>
      </c>
      <c r="H28" s="100"/>
      <c r="I28" s="93"/>
      <c r="J28" s="98"/>
      <c r="K28" s="97"/>
      <c r="L28" s="91"/>
      <c r="M28" s="91"/>
    </row>
    <row r="29" spans="1:13" x14ac:dyDescent="0.25">
      <c r="A29" s="85"/>
      <c r="B29" s="86"/>
      <c r="C29" s="87"/>
      <c r="D29" s="87"/>
      <c r="E29" s="88"/>
      <c r="F29" s="89"/>
      <c r="G29" s="52"/>
      <c r="H29" s="101" t="str">
        <f>IF(G29=P28,B28,B30)</f>
        <v/>
      </c>
      <c r="I29" s="97"/>
      <c r="J29" s="98"/>
      <c r="K29" s="97"/>
      <c r="L29" s="91"/>
      <c r="M29" s="91"/>
    </row>
    <row r="30" spans="1:13" x14ac:dyDescent="0.25">
      <c r="A30" s="80">
        <v>12</v>
      </c>
      <c r="B30" s="81" t="str">
        <f>IF($E30="","",VLOOKUP($E30,#REF!,4,FALSE))</f>
        <v/>
      </c>
      <c r="C30" s="82" t="str">
        <f>IF($E30="","",VLOOKUP($E30,#REF!,9,FALSE))</f>
        <v/>
      </c>
      <c r="D30" s="82" t="str">
        <f>IF($E30="","",VLOOKUP($E30,#REF!,11,FALSE))</f>
        <v/>
      </c>
      <c r="E30" s="54"/>
      <c r="F30" s="92" t="s">
        <v>63</v>
      </c>
      <c r="G30" s="91"/>
      <c r="H30" s="94"/>
      <c r="I30" s="97"/>
      <c r="J30" s="98"/>
      <c r="K30" s="99">
        <f>K15</f>
        <v>0</v>
      </c>
      <c r="L30" s="103"/>
      <c r="M30" s="91"/>
    </row>
    <row r="31" spans="1:13" x14ac:dyDescent="0.25">
      <c r="A31" s="85"/>
      <c r="B31" s="86"/>
      <c r="C31" s="87"/>
      <c r="D31" s="87"/>
      <c r="E31" s="88"/>
      <c r="F31" s="96"/>
      <c r="G31" s="91"/>
      <c r="H31" s="94"/>
      <c r="I31" s="97"/>
      <c r="J31" s="98"/>
      <c r="K31" s="52"/>
      <c r="L31" s="98" t="str">
        <f>IF(K31=I27,J27,J35)</f>
        <v/>
      </c>
      <c r="M31" s="91"/>
    </row>
    <row r="32" spans="1:13" x14ac:dyDescent="0.25">
      <c r="A32" s="85">
        <v>13</v>
      </c>
      <c r="B32" s="81" t="str">
        <f>IF($E32="","",VLOOKUP($E32,#REF!,4,FALSE))</f>
        <v/>
      </c>
      <c r="C32" s="82" t="str">
        <f>IF($E32="","",VLOOKUP($E32,#REF!,9,FALSE))</f>
        <v/>
      </c>
      <c r="D32" s="82" t="str">
        <f>IF($E32="","",VLOOKUP($E32,#REF!,11,FALSE))</f>
        <v/>
      </c>
      <c r="E32" s="54"/>
      <c r="F32" s="83" t="s">
        <v>64</v>
      </c>
      <c r="G32" s="91"/>
      <c r="H32" s="94"/>
      <c r="I32" s="97"/>
      <c r="J32" s="98"/>
      <c r="K32" s="91"/>
      <c r="L32" s="91"/>
      <c r="M32" s="91"/>
    </row>
    <row r="33" spans="1:13" x14ac:dyDescent="0.25">
      <c r="A33" s="85"/>
      <c r="B33" s="86"/>
      <c r="C33" s="87"/>
      <c r="D33" s="87"/>
      <c r="E33" s="95"/>
      <c r="F33" s="89"/>
      <c r="G33" s="50"/>
      <c r="H33" s="90" t="str">
        <f>IF(G33=P32,B32,B34)</f>
        <v/>
      </c>
      <c r="I33" s="97"/>
      <c r="J33" s="98"/>
      <c r="K33" s="91"/>
      <c r="L33" s="91"/>
      <c r="M33" s="91"/>
    </row>
    <row r="34" spans="1:13" x14ac:dyDescent="0.25">
      <c r="A34" s="85">
        <v>14</v>
      </c>
      <c r="B34" s="81" t="str">
        <f>IF($E34="","",VLOOKUP($E34,#REF!,4,FALSE))</f>
        <v/>
      </c>
      <c r="C34" s="82" t="str">
        <f>IF($E34="","",VLOOKUP($E34,#REF!,9,FALSE))</f>
        <v/>
      </c>
      <c r="D34" s="82" t="str">
        <f>IF($E34="","",VLOOKUP($E34,#REF!,11,FALSE))</f>
        <v/>
      </c>
      <c r="E34" s="54"/>
      <c r="F34" s="92" t="s">
        <v>65</v>
      </c>
      <c r="G34" s="93"/>
      <c r="H34" s="102"/>
      <c r="I34" s="99">
        <f>I27</f>
        <v>0</v>
      </c>
      <c r="J34" s="98"/>
      <c r="K34" s="91"/>
      <c r="L34" s="91"/>
      <c r="M34" s="91"/>
    </row>
    <row r="35" spans="1:13" x14ac:dyDescent="0.25">
      <c r="A35" s="85"/>
      <c r="B35" s="86"/>
      <c r="C35" s="87"/>
      <c r="D35" s="87"/>
      <c r="E35" s="95"/>
      <c r="F35" s="96"/>
      <c r="G35" s="97"/>
      <c r="H35" s="102"/>
      <c r="I35" s="52"/>
      <c r="J35" s="98" t="str">
        <f>IF(I35=G33,H33,H37)</f>
        <v/>
      </c>
      <c r="K35" s="91"/>
      <c r="L35" s="91"/>
      <c r="M35" s="91"/>
    </row>
    <row r="36" spans="1:13" x14ac:dyDescent="0.25">
      <c r="A36" s="85">
        <v>15</v>
      </c>
      <c r="B36" s="81" t="str">
        <f>IF($E36="","",VLOOKUP($E36,#REF!,4,FALSE))</f>
        <v/>
      </c>
      <c r="C36" s="82" t="str">
        <f>IF($E36="","",VLOOKUP($E36,#REF!,9,FALSE))</f>
        <v/>
      </c>
      <c r="D36" s="82" t="str">
        <f>IF($E36="","",VLOOKUP($E36,#REF!,11,FALSE))</f>
        <v/>
      </c>
      <c r="E36" s="54"/>
      <c r="F36" s="83" t="s">
        <v>66</v>
      </c>
      <c r="G36" s="99">
        <f>G33</f>
        <v>0</v>
      </c>
      <c r="H36" s="103"/>
      <c r="I36" s="91"/>
      <c r="J36" s="91"/>
      <c r="K36" s="91"/>
      <c r="L36" s="91"/>
      <c r="M36" s="91"/>
    </row>
    <row r="37" spans="1:13" x14ac:dyDescent="0.25">
      <c r="A37" s="85"/>
      <c r="B37" s="86"/>
      <c r="C37" s="87"/>
      <c r="D37" s="87"/>
      <c r="E37" s="88"/>
      <c r="F37" s="89"/>
      <c r="G37" s="52"/>
      <c r="H37" s="90" t="str">
        <f>IF(G37=P36,B36,B38)</f>
        <v/>
      </c>
      <c r="I37" s="91"/>
      <c r="J37" s="91"/>
      <c r="K37" s="91"/>
      <c r="L37" s="91"/>
      <c r="M37" s="91"/>
    </row>
    <row r="38" spans="1:13" x14ac:dyDescent="0.25">
      <c r="A38" s="80">
        <v>16</v>
      </c>
      <c r="B38" s="81" t="str">
        <f>IF($E38="","",VLOOKUP($E38,#REF!,4,FALSE))</f>
        <v/>
      </c>
      <c r="C38" s="82" t="str">
        <f>IF($E38="","",VLOOKUP($E38,#REF!,9,FALSE))</f>
        <v/>
      </c>
      <c r="D38" s="82" t="str">
        <f>IF($E38="","",VLOOKUP($E38,#REF!,11,FALSE))</f>
        <v/>
      </c>
      <c r="E38" s="54"/>
      <c r="F38" s="92" t="s">
        <v>67</v>
      </c>
      <c r="G38" s="88"/>
      <c r="H38" s="88"/>
      <c r="I38" s="88"/>
      <c r="J38" s="88"/>
      <c r="K38" s="88"/>
      <c r="L38" s="88"/>
      <c r="M38" s="88"/>
    </row>
    <row r="39" spans="1:13" ht="15.75" thickBot="1" x14ac:dyDescent="0.3">
      <c r="A39" s="51" t="s">
        <v>12</v>
      </c>
      <c r="B39" s="51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1:13" x14ac:dyDescent="0.25">
      <c r="A40" s="28" t="s">
        <v>11</v>
      </c>
      <c r="B40" s="27"/>
      <c r="C40" s="27"/>
      <c r="D40" s="26"/>
      <c r="E40" s="49" t="s">
        <v>10</v>
      </c>
      <c r="F40" s="48" t="s">
        <v>68</v>
      </c>
      <c r="G40" s="47" t="s">
        <v>8</v>
      </c>
      <c r="H40" s="44"/>
      <c r="I40" s="46"/>
      <c r="J40" s="45"/>
      <c r="K40" s="44" t="s">
        <v>7</v>
      </c>
      <c r="L40" s="44"/>
      <c r="M40" s="43"/>
    </row>
    <row r="41" spans="1:13" ht="15.75" thickBot="1" x14ac:dyDescent="0.3">
      <c r="A41" s="42"/>
      <c r="B41" s="41"/>
      <c r="C41" s="41"/>
      <c r="D41" s="40"/>
      <c r="E41" s="107">
        <v>1</v>
      </c>
      <c r="F41" s="39" t="str">
        <f>F8</f>
        <v>Hugo Ruiz Chaves</v>
      </c>
      <c r="G41" s="20"/>
      <c r="H41" s="17"/>
      <c r="I41" s="19"/>
      <c r="J41" s="18"/>
      <c r="K41" s="17"/>
      <c r="L41" s="17"/>
      <c r="M41" s="16"/>
    </row>
    <row r="42" spans="1:13" x14ac:dyDescent="0.25">
      <c r="A42" s="38" t="s">
        <v>6</v>
      </c>
      <c r="B42" s="37"/>
      <c r="C42" s="37"/>
      <c r="D42" s="36"/>
      <c r="E42" s="108">
        <v>2</v>
      </c>
      <c r="F42" s="32" t="str">
        <f>F38</f>
        <v>Daniel Perez Corrales</v>
      </c>
      <c r="G42" s="20"/>
      <c r="H42" s="17"/>
      <c r="I42" s="19"/>
      <c r="J42" s="18"/>
      <c r="K42" s="17"/>
      <c r="L42" s="17"/>
      <c r="M42" s="16"/>
    </row>
    <row r="43" spans="1:13" ht="15.75" thickBot="1" x14ac:dyDescent="0.3">
      <c r="A43" s="35"/>
      <c r="B43" s="34"/>
      <c r="C43" s="34"/>
      <c r="D43" s="33"/>
      <c r="E43" s="108">
        <v>3</v>
      </c>
      <c r="F43" s="32" t="str">
        <f>IF($E$17=3,$F$17,IF($E$31=3,$F$31,""))</f>
        <v/>
      </c>
      <c r="G43" s="20"/>
      <c r="H43" s="17"/>
      <c r="I43" s="19"/>
      <c r="J43" s="18"/>
      <c r="K43" s="17"/>
      <c r="L43" s="17"/>
      <c r="M43" s="16"/>
    </row>
    <row r="44" spans="1:13" x14ac:dyDescent="0.25">
      <c r="A44" s="28" t="s">
        <v>5</v>
      </c>
      <c r="B44" s="27"/>
      <c r="C44" s="27"/>
      <c r="D44" s="26"/>
      <c r="E44" s="108">
        <v>4</v>
      </c>
      <c r="F44" s="32" t="str">
        <f>IF($E$17=4,$F$17,IF($E$31=4,$F$31,""))</f>
        <v/>
      </c>
      <c r="G44" s="20"/>
      <c r="H44" s="17"/>
      <c r="I44" s="19"/>
      <c r="J44" s="18"/>
      <c r="K44" s="17"/>
      <c r="L44" s="17"/>
      <c r="M44" s="16"/>
    </row>
    <row r="45" spans="1:13" ht="15.75" thickBot="1" x14ac:dyDescent="0.3">
      <c r="A45" s="31"/>
      <c r="B45" s="30"/>
      <c r="C45" s="30"/>
      <c r="D45" s="29"/>
      <c r="E45" s="22"/>
      <c r="F45" s="21"/>
      <c r="G45" s="20"/>
      <c r="H45" s="17"/>
      <c r="I45" s="19"/>
      <c r="J45" s="18"/>
      <c r="K45" s="17"/>
      <c r="L45" s="17"/>
      <c r="M45" s="16"/>
    </row>
    <row r="46" spans="1:13" x14ac:dyDescent="0.25">
      <c r="A46" s="28" t="s">
        <v>4</v>
      </c>
      <c r="B46" s="27"/>
      <c r="C46" s="27"/>
      <c r="D46" s="26"/>
      <c r="E46" s="22"/>
      <c r="F46" s="21"/>
      <c r="G46" s="20"/>
      <c r="H46" s="17"/>
      <c r="I46" s="19"/>
      <c r="J46" s="18"/>
      <c r="K46" s="17"/>
      <c r="L46" s="17"/>
      <c r="M46" s="16"/>
    </row>
    <row r="47" spans="1:13" x14ac:dyDescent="0.25">
      <c r="A47" s="25">
        <f>K5</f>
        <v>0</v>
      </c>
      <c r="B47" s="24"/>
      <c r="C47" s="24"/>
      <c r="D47" s="23"/>
      <c r="E47" s="22"/>
      <c r="F47" s="21"/>
      <c r="G47" s="20"/>
      <c r="H47" s="17"/>
      <c r="I47" s="19"/>
      <c r="J47" s="18"/>
      <c r="K47" s="17"/>
      <c r="L47" s="17"/>
      <c r="M47" s="16"/>
    </row>
    <row r="48" spans="1:13" ht="15.75" thickBot="1" x14ac:dyDescent="0.3">
      <c r="A48" s="15" t="e">
        <f>(#REF!)</f>
        <v>#REF!</v>
      </c>
      <c r="B48" s="14"/>
      <c r="C48" s="14"/>
      <c r="D48" s="13"/>
      <c r="E48" s="12"/>
      <c r="F48" s="11"/>
      <c r="G48" s="10"/>
      <c r="H48" s="7"/>
      <c r="I48" s="9"/>
      <c r="J48" s="8"/>
      <c r="K48" s="7"/>
      <c r="L48" s="7"/>
      <c r="M48" s="6"/>
    </row>
    <row r="49" spans="1:13" x14ac:dyDescent="0.25">
      <c r="A49" s="1"/>
      <c r="B49" s="4" t="s">
        <v>3</v>
      </c>
      <c r="C49" s="1"/>
      <c r="D49" s="1"/>
      <c r="E49" s="1"/>
      <c r="F49" s="3"/>
      <c r="G49" s="3"/>
      <c r="H49" s="3"/>
      <c r="I49" s="2"/>
      <c r="J49" s="2"/>
      <c r="K49" s="5" t="s">
        <v>2</v>
      </c>
      <c r="L49" s="5"/>
      <c r="M49" s="5"/>
    </row>
    <row r="50" spans="1:13" x14ac:dyDescent="0.25">
      <c r="A50" s="1"/>
      <c r="B50" s="1"/>
      <c r="C50" s="1"/>
      <c r="D50" s="1"/>
      <c r="E50" s="1"/>
      <c r="F50" s="109" t="s">
        <v>1</v>
      </c>
      <c r="G50" s="110" t="s">
        <v>0</v>
      </c>
      <c r="H50" s="110"/>
      <c r="I50" s="110"/>
      <c r="J50" s="109"/>
      <c r="K50" s="3"/>
      <c r="L50" s="3"/>
      <c r="M50" s="2"/>
    </row>
    <row r="51" spans="1:13" x14ac:dyDescent="0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3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3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</sheetData>
  <mergeCells count="35">
    <mergeCell ref="A48:D48"/>
    <mergeCell ref="G48:I48"/>
    <mergeCell ref="K48:M48"/>
    <mergeCell ref="K49:M49"/>
    <mergeCell ref="G50:I50"/>
    <mergeCell ref="A46:D46"/>
    <mergeCell ref="G46:I46"/>
    <mergeCell ref="K46:M46"/>
    <mergeCell ref="A47:D47"/>
    <mergeCell ref="G47:I47"/>
    <mergeCell ref="K47:M47"/>
    <mergeCell ref="A44:D44"/>
    <mergeCell ref="G44:I44"/>
    <mergeCell ref="K44:M44"/>
    <mergeCell ref="A45:D45"/>
    <mergeCell ref="G45:I45"/>
    <mergeCell ref="K45:M45"/>
    <mergeCell ref="A42:D42"/>
    <mergeCell ref="G42:I42"/>
    <mergeCell ref="K42:M42"/>
    <mergeCell ref="A43:D43"/>
    <mergeCell ref="G43:I43"/>
    <mergeCell ref="K43:M43"/>
    <mergeCell ref="A40:D40"/>
    <mergeCell ref="G40:I40"/>
    <mergeCell ref="K40:M40"/>
    <mergeCell ref="A41:D41"/>
    <mergeCell ref="G41:I41"/>
    <mergeCell ref="K41:M41"/>
    <mergeCell ref="A1:M1"/>
    <mergeCell ref="A2:E2"/>
    <mergeCell ref="A3:E3"/>
    <mergeCell ref="A4:E4"/>
    <mergeCell ref="A5:E5"/>
    <mergeCell ref="A39:B39"/>
  </mergeCells>
  <conditionalFormatting sqref="B8:D38 F8:F38">
    <cfRule type="expression" dxfId="5" priority="1" stopIfTrue="1">
      <formula>AND($E8&lt;=$M$9,$O8&gt;0,$E8&gt;0,$D8&lt;&gt;"LL",$D8&lt;&gt;"Alt")</formula>
    </cfRule>
  </conditionalFormatting>
  <conditionalFormatting sqref="E8 E12 E14 E18 E20 E22 E24 E26 E28 E30 E32 E34 E36 E38 E10 E16">
    <cfRule type="expression" dxfId="4" priority="2" stopIfTrue="1">
      <formula>AND($E8&lt;=$M$9,$E8&gt;0,$O8&gt;0,$D8&lt;&gt;"LL",$D8&lt;&gt;"Alt")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CEA44-CB79-4005-9E7D-3BAEC123EA67}">
  <dimension ref="A1:M54"/>
  <sheetViews>
    <sheetView workbookViewId="0">
      <selection activeCell="O23" sqref="O23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x14ac:dyDescent="0.25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x14ac:dyDescent="0.25">
      <c r="A2" s="68" t="s">
        <v>24</v>
      </c>
      <c r="B2" s="68"/>
      <c r="C2" s="68"/>
      <c r="D2" s="68"/>
      <c r="E2" s="68"/>
      <c r="F2" s="67" t="s">
        <v>23</v>
      </c>
      <c r="G2" s="67" t="s">
        <v>22</v>
      </c>
      <c r="H2" s="67"/>
      <c r="I2" s="66"/>
      <c r="J2" s="66"/>
      <c r="K2" s="67" t="s">
        <v>21</v>
      </c>
      <c r="L2" s="72"/>
      <c r="M2" s="73"/>
    </row>
    <row r="3" spans="1:13" x14ac:dyDescent="0.25">
      <c r="A3" s="74"/>
      <c r="B3" s="74"/>
      <c r="C3" s="74"/>
      <c r="D3" s="74"/>
      <c r="E3" s="74"/>
      <c r="F3" s="75"/>
      <c r="G3" s="76"/>
      <c r="H3" s="76"/>
      <c r="I3" s="70"/>
      <c r="J3" s="70"/>
      <c r="K3" s="75"/>
      <c r="L3" s="75"/>
      <c r="M3" s="69"/>
    </row>
    <row r="4" spans="1:13" x14ac:dyDescent="0.25">
      <c r="A4" s="68" t="s">
        <v>20</v>
      </c>
      <c r="B4" s="68"/>
      <c r="C4" s="68"/>
      <c r="D4" s="68"/>
      <c r="E4" s="68"/>
      <c r="F4" s="67" t="s">
        <v>42</v>
      </c>
      <c r="G4" s="66" t="s">
        <v>27</v>
      </c>
      <c r="H4" s="66"/>
      <c r="I4" s="66"/>
      <c r="J4" s="66"/>
      <c r="K4" s="65" t="s">
        <v>19</v>
      </c>
      <c r="L4" s="77"/>
      <c r="M4" s="73"/>
    </row>
    <row r="5" spans="1:13" ht="15.75" thickBot="1" x14ac:dyDescent="0.3">
      <c r="A5" s="64"/>
      <c r="B5" s="64"/>
      <c r="C5" s="64"/>
      <c r="D5" s="64"/>
      <c r="E5" s="64"/>
      <c r="F5" s="62"/>
      <c r="G5" s="62"/>
      <c r="H5" s="62"/>
      <c r="I5" s="63"/>
      <c r="J5" s="63"/>
      <c r="K5" s="61"/>
      <c r="L5" s="78"/>
      <c r="M5" s="69"/>
    </row>
    <row r="6" spans="1:13" x14ac:dyDescent="0.25">
      <c r="A6" s="60"/>
      <c r="B6" s="59" t="s">
        <v>18</v>
      </c>
      <c r="C6" s="59" t="s">
        <v>17</v>
      </c>
      <c r="D6" s="59" t="s">
        <v>16</v>
      </c>
      <c r="E6" s="59" t="s">
        <v>15</v>
      </c>
      <c r="F6" s="59" t="str">
        <f>IF(G5="Femenino","Jugadora","Jugador")</f>
        <v>Jugador</v>
      </c>
      <c r="G6" s="59" t="s">
        <v>28</v>
      </c>
      <c r="H6" s="59"/>
      <c r="I6" s="59" t="s">
        <v>14</v>
      </c>
      <c r="J6" s="59"/>
      <c r="K6" s="59" t="s">
        <v>13</v>
      </c>
      <c r="L6" s="79"/>
      <c r="M6" s="79"/>
    </row>
    <row r="7" spans="1:13" x14ac:dyDescent="0.25">
      <c r="A7" s="58"/>
      <c r="B7" s="57"/>
      <c r="C7" s="55"/>
      <c r="D7" s="55"/>
      <c r="E7" s="55"/>
      <c r="F7" s="56"/>
      <c r="G7" s="55"/>
      <c r="H7" s="55"/>
      <c r="I7" s="55"/>
      <c r="J7" s="55"/>
      <c r="K7" s="55"/>
      <c r="L7" s="55"/>
      <c r="M7" s="55"/>
    </row>
    <row r="8" spans="1:13" x14ac:dyDescent="0.25">
      <c r="A8" s="80">
        <v>1</v>
      </c>
      <c r="B8" s="81" t="str">
        <f>IF($E8="","",VLOOKUP($E8,#REF!,4,FALSE))</f>
        <v/>
      </c>
      <c r="C8" s="82" t="str">
        <f>IF($E8="","",VLOOKUP($E8,#REF!,9,FALSE))</f>
        <v/>
      </c>
      <c r="D8" s="82" t="str">
        <f>IF($E8="","",VLOOKUP($E8,#REF!,11,FALSE))</f>
        <v/>
      </c>
      <c r="E8" s="54"/>
      <c r="F8" s="83" t="s">
        <v>43</v>
      </c>
      <c r="G8" s="84"/>
      <c r="H8" s="84"/>
      <c r="I8" s="84"/>
      <c r="J8" s="84"/>
      <c r="K8" s="84"/>
      <c r="L8" s="84"/>
      <c r="M8" s="53" t="e">
        <f>#REF!</f>
        <v>#REF!</v>
      </c>
    </row>
    <row r="9" spans="1:13" x14ac:dyDescent="0.25">
      <c r="A9" s="85"/>
      <c r="B9" s="86"/>
      <c r="C9" s="87"/>
      <c r="D9" s="87"/>
      <c r="E9" s="88"/>
      <c r="F9" s="89"/>
      <c r="G9" s="50"/>
      <c r="H9" s="90" t="str">
        <f>IF(G9=P8,B8,B10)</f>
        <v/>
      </c>
      <c r="I9" s="91"/>
      <c r="J9" s="91"/>
      <c r="K9" s="91"/>
      <c r="L9" s="91"/>
      <c r="M9" s="91"/>
    </row>
    <row r="10" spans="1:13" x14ac:dyDescent="0.25">
      <c r="A10" s="85">
        <v>2</v>
      </c>
      <c r="B10" s="81" t="str">
        <f>IF($E10="","",VLOOKUP($E10,#REF!,4,FALSE))</f>
        <v/>
      </c>
      <c r="C10" s="82" t="str">
        <f>IF($E10="","",VLOOKUP($E10,#REF!,9,FALSE))</f>
        <v/>
      </c>
      <c r="D10" s="82" t="str">
        <f>IF($E10="","",VLOOKUP($E10,#REF!,11,FALSE))</f>
        <v/>
      </c>
      <c r="E10" s="54"/>
      <c r="F10" s="92" t="s">
        <v>30</v>
      </c>
      <c r="G10" s="93"/>
      <c r="H10" s="94"/>
      <c r="I10" s="91"/>
      <c r="J10" s="91"/>
      <c r="K10" s="91"/>
      <c r="L10" s="91"/>
      <c r="M10" s="91"/>
    </row>
    <row r="11" spans="1:13" x14ac:dyDescent="0.25">
      <c r="A11" s="85"/>
      <c r="B11" s="86"/>
      <c r="C11" s="87"/>
      <c r="D11" s="87"/>
      <c r="E11" s="95"/>
      <c r="F11" s="96"/>
      <c r="G11" s="97"/>
      <c r="H11" s="94"/>
      <c r="I11" s="50"/>
      <c r="J11" s="98" t="str">
        <f>IF(I11=G9,H9,H13)</f>
        <v/>
      </c>
      <c r="K11" s="91"/>
      <c r="L11" s="91"/>
      <c r="M11" s="91"/>
    </row>
    <row r="12" spans="1:13" x14ac:dyDescent="0.25">
      <c r="A12" s="85">
        <v>3</v>
      </c>
      <c r="B12" s="81" t="str">
        <f>IF($E12="","",VLOOKUP($E12,#REF!,4,FALSE))</f>
        <v/>
      </c>
      <c r="C12" s="82" t="str">
        <f>IF($E12="","",VLOOKUP($E12,#REF!,9,FALSE))</f>
        <v/>
      </c>
      <c r="D12" s="82" t="str">
        <f>IF($E12="","",VLOOKUP($E12,#REF!,11,FALSE))</f>
        <v/>
      </c>
      <c r="E12" s="54"/>
      <c r="F12" s="83" t="s">
        <v>44</v>
      </c>
      <c r="G12" s="99">
        <f>G9</f>
        <v>0</v>
      </c>
      <c r="H12" s="100"/>
      <c r="I12" s="93"/>
      <c r="J12" s="98"/>
      <c r="K12" s="91"/>
      <c r="L12" s="91"/>
      <c r="M12" s="91"/>
    </row>
    <row r="13" spans="1:13" x14ac:dyDescent="0.25">
      <c r="A13" s="85"/>
      <c r="B13" s="86"/>
      <c r="C13" s="87"/>
      <c r="D13" s="87"/>
      <c r="E13" s="95"/>
      <c r="F13" s="89"/>
      <c r="G13" s="52"/>
      <c r="H13" s="101" t="str">
        <f>IF(G13=P12,B12,B14)</f>
        <v/>
      </c>
      <c r="I13" s="97"/>
      <c r="J13" s="98"/>
      <c r="K13" s="91"/>
      <c r="L13" s="91"/>
      <c r="M13" s="91"/>
    </row>
    <row r="14" spans="1:13" x14ac:dyDescent="0.25">
      <c r="A14" s="85">
        <v>4</v>
      </c>
      <c r="B14" s="81" t="str">
        <f>IF($E14="","",VLOOKUP($E14,#REF!,4,FALSE))</f>
        <v/>
      </c>
      <c r="C14" s="82" t="str">
        <f>IF($E14="","",VLOOKUP($E14,#REF!,9,FALSE))</f>
        <v/>
      </c>
      <c r="D14" s="82" t="str">
        <f>IF($E14="","",VLOOKUP($E14,#REF!,11,FALSE))</f>
        <v/>
      </c>
      <c r="E14" s="54"/>
      <c r="F14" s="92" t="s">
        <v>45</v>
      </c>
      <c r="G14" s="91"/>
      <c r="H14" s="94"/>
      <c r="I14" s="97"/>
      <c r="J14" s="98"/>
      <c r="K14" s="91"/>
      <c r="L14" s="91"/>
      <c r="M14" s="91"/>
    </row>
    <row r="15" spans="1:13" x14ac:dyDescent="0.25">
      <c r="A15" s="85"/>
      <c r="B15" s="86"/>
      <c r="C15" s="87"/>
      <c r="D15" s="87"/>
      <c r="E15" s="88"/>
      <c r="F15" s="96"/>
      <c r="G15" s="91"/>
      <c r="H15" s="94"/>
      <c r="I15" s="97"/>
      <c r="J15" s="98"/>
      <c r="K15" s="50"/>
      <c r="L15" s="98" t="str">
        <f>IF(K15=I11,J11,J19)</f>
        <v/>
      </c>
      <c r="M15" s="91"/>
    </row>
    <row r="16" spans="1:13" x14ac:dyDescent="0.25">
      <c r="A16" s="80">
        <v>5</v>
      </c>
      <c r="B16" s="81" t="str">
        <f>IF($E16="","",VLOOKUP($E16,#REF!,4,FALSE))</f>
        <v/>
      </c>
      <c r="C16" s="82" t="str">
        <f>IF($E16="","",VLOOKUP($E16,#REF!,9,FALSE))</f>
        <v/>
      </c>
      <c r="D16" s="82" t="str">
        <f>IF($E16="","",VLOOKUP($E16,#REF!,11,FALSE))</f>
        <v/>
      </c>
      <c r="E16" s="54"/>
      <c r="F16" s="83" t="s">
        <v>46</v>
      </c>
      <c r="G16" s="91"/>
      <c r="H16" s="94"/>
      <c r="I16" s="97"/>
      <c r="J16" s="98"/>
      <c r="K16" s="93"/>
      <c r="L16" s="91"/>
      <c r="M16" s="91"/>
    </row>
    <row r="17" spans="1:13" x14ac:dyDescent="0.25">
      <c r="A17" s="85"/>
      <c r="B17" s="86"/>
      <c r="C17" s="87"/>
      <c r="D17" s="87"/>
      <c r="E17" s="88"/>
      <c r="F17" s="89"/>
      <c r="G17" s="50"/>
      <c r="H17" s="90" t="str">
        <f>IF(G17=P16,B16,B18)</f>
        <v/>
      </c>
      <c r="I17" s="97"/>
      <c r="J17" s="98"/>
      <c r="K17" s="97"/>
      <c r="L17" s="91"/>
      <c r="M17" s="91"/>
    </row>
    <row r="18" spans="1:13" x14ac:dyDescent="0.25">
      <c r="A18" s="85">
        <v>6</v>
      </c>
      <c r="B18" s="81" t="str">
        <f>IF($E18="","",VLOOKUP($E18,#REF!,4,FALSE))</f>
        <v/>
      </c>
      <c r="C18" s="82" t="str">
        <f>IF($E18="","",VLOOKUP($E18,#REF!,9,FALSE))</f>
        <v/>
      </c>
      <c r="D18" s="82" t="str">
        <f>IF($E18="","",VLOOKUP($E18,#REF!,11,FALSE))</f>
        <v/>
      </c>
      <c r="E18" s="54"/>
      <c r="F18" s="92" t="s">
        <v>30</v>
      </c>
      <c r="G18" s="93"/>
      <c r="H18" s="102"/>
      <c r="I18" s="99">
        <f>I11</f>
        <v>0</v>
      </c>
      <c r="J18" s="98"/>
      <c r="K18" s="97"/>
      <c r="L18" s="91"/>
      <c r="M18" s="91"/>
    </row>
    <row r="19" spans="1:13" x14ac:dyDescent="0.25">
      <c r="A19" s="85"/>
      <c r="B19" s="86"/>
      <c r="C19" s="87"/>
      <c r="D19" s="87"/>
      <c r="E19" s="95"/>
      <c r="F19" s="96"/>
      <c r="G19" s="97"/>
      <c r="H19" s="102"/>
      <c r="I19" s="50"/>
      <c r="J19" s="98" t="str">
        <f>IF(I19=G17,H17,H21)</f>
        <v/>
      </c>
      <c r="K19" s="97"/>
      <c r="L19" s="91"/>
      <c r="M19" s="91"/>
    </row>
    <row r="20" spans="1:13" x14ac:dyDescent="0.25">
      <c r="A20" s="85">
        <v>7</v>
      </c>
      <c r="B20" s="81" t="str">
        <f>IF($E20="","",VLOOKUP($E20,#REF!,4,FALSE))</f>
        <v/>
      </c>
      <c r="C20" s="82" t="str">
        <f>IF($E20="","",VLOOKUP($E20,#REF!,9,FALSE))</f>
        <v/>
      </c>
      <c r="D20" s="82" t="str">
        <f>IF($E20="","",VLOOKUP($E20,#REF!,11,FALSE))</f>
        <v/>
      </c>
      <c r="E20" s="54"/>
      <c r="F20" s="83" t="s">
        <v>47</v>
      </c>
      <c r="G20" s="99">
        <f>G17</f>
        <v>0</v>
      </c>
      <c r="H20" s="103"/>
      <c r="I20" s="91"/>
      <c r="J20" s="91"/>
      <c r="K20" s="97"/>
      <c r="L20" s="91"/>
      <c r="M20" s="91"/>
    </row>
    <row r="21" spans="1:13" x14ac:dyDescent="0.25">
      <c r="A21" s="85"/>
      <c r="B21" s="86"/>
      <c r="C21" s="87"/>
      <c r="D21" s="87"/>
      <c r="E21" s="95"/>
      <c r="F21" s="89"/>
      <c r="G21" s="52"/>
      <c r="H21" s="90" t="str">
        <f>IF(G21=P20,B20,B22)</f>
        <v/>
      </c>
      <c r="I21" s="91"/>
      <c r="J21" s="91"/>
      <c r="K21" s="97"/>
      <c r="L21" s="91"/>
      <c r="M21" s="91"/>
    </row>
    <row r="22" spans="1:13" x14ac:dyDescent="0.25">
      <c r="A22" s="85">
        <v>8</v>
      </c>
      <c r="B22" s="81" t="str">
        <f>IF($E22="","",VLOOKUP($E22,#REF!,4,FALSE))</f>
        <v/>
      </c>
      <c r="C22" s="82" t="str">
        <f>IF($E22="","",VLOOKUP($E22,#REF!,9,FALSE))</f>
        <v/>
      </c>
      <c r="D22" s="82" t="str">
        <f>IF($E22="","",VLOOKUP($E22,#REF!,11,FALSE))</f>
        <v/>
      </c>
      <c r="E22" s="54"/>
      <c r="F22" s="92" t="s">
        <v>30</v>
      </c>
      <c r="G22" s="91"/>
      <c r="H22" s="94"/>
      <c r="I22" s="91"/>
      <c r="J22" s="91"/>
      <c r="K22" s="97"/>
      <c r="L22" s="91"/>
      <c r="M22" s="91"/>
    </row>
    <row r="23" spans="1:13" x14ac:dyDescent="0.25">
      <c r="A23" s="85"/>
      <c r="B23" s="86"/>
      <c r="C23" s="87"/>
      <c r="D23" s="87"/>
      <c r="E23" s="95"/>
      <c r="F23" s="96"/>
      <c r="G23" s="91"/>
      <c r="H23" s="94"/>
      <c r="I23" s="91"/>
      <c r="J23" s="91"/>
      <c r="K23" s="104" t="str">
        <f>IF(G5="Femenino","Campeona :","Campeón :")</f>
        <v>Campeón :</v>
      </c>
      <c r="L23" s="105"/>
      <c r="M23" s="50"/>
    </row>
    <row r="24" spans="1:13" x14ac:dyDescent="0.25">
      <c r="A24" s="85">
        <v>9</v>
      </c>
      <c r="B24" s="81" t="str">
        <f>IF($E24="","",VLOOKUP($E24,#REF!,4,FALSE))</f>
        <v/>
      </c>
      <c r="C24" s="82" t="str">
        <f>IF($E24="","",VLOOKUP($E24,#REF!,9,FALSE))</f>
        <v/>
      </c>
      <c r="D24" s="82" t="str">
        <f>IF($E24="","",VLOOKUP($E24,#REF!,11,FALSE))</f>
        <v/>
      </c>
      <c r="E24" s="54"/>
      <c r="F24" s="83" t="s">
        <v>30</v>
      </c>
      <c r="G24" s="91"/>
      <c r="H24" s="94"/>
      <c r="I24" s="91"/>
      <c r="J24" s="91"/>
      <c r="K24" s="97"/>
      <c r="L24" s="91"/>
      <c r="M24" s="91"/>
    </row>
    <row r="25" spans="1:13" x14ac:dyDescent="0.25">
      <c r="A25" s="85"/>
      <c r="B25" s="86"/>
      <c r="C25" s="87"/>
      <c r="D25" s="87"/>
      <c r="E25" s="95"/>
      <c r="F25" s="89"/>
      <c r="G25" s="50"/>
      <c r="H25" s="90" t="str">
        <f>IF(G25=P24,B24,B26)</f>
        <v/>
      </c>
      <c r="I25" s="91"/>
      <c r="J25" s="91"/>
      <c r="K25" s="97"/>
      <c r="L25" s="91"/>
      <c r="M25" s="91"/>
    </row>
    <row r="26" spans="1:13" x14ac:dyDescent="0.25">
      <c r="A26" s="85">
        <v>10</v>
      </c>
      <c r="B26" s="81" t="str">
        <f>IF($E26="","",VLOOKUP($E26,#REF!,4,FALSE))</f>
        <v/>
      </c>
      <c r="C26" s="82" t="str">
        <f>IF($E26="","",VLOOKUP($E26,#REF!,9,FALSE))</f>
        <v/>
      </c>
      <c r="D26" s="82" t="str">
        <f>IF($E26="","",VLOOKUP($E26,#REF!,11,FALSE))</f>
        <v/>
      </c>
      <c r="E26" s="54"/>
      <c r="F26" s="92" t="s">
        <v>48</v>
      </c>
      <c r="G26" s="93"/>
      <c r="H26" s="94"/>
      <c r="I26" s="91"/>
      <c r="J26" s="91"/>
      <c r="K26" s="97"/>
      <c r="L26" s="91"/>
      <c r="M26" s="91"/>
    </row>
    <row r="27" spans="1:13" x14ac:dyDescent="0.25">
      <c r="A27" s="85"/>
      <c r="B27" s="86"/>
      <c r="C27" s="87"/>
      <c r="D27" s="87"/>
      <c r="E27" s="95"/>
      <c r="F27" s="96"/>
      <c r="G27" s="97"/>
      <c r="H27" s="94"/>
      <c r="I27" s="50"/>
      <c r="J27" s="98" t="str">
        <f>IF(I27=G25,H25,H29)</f>
        <v/>
      </c>
      <c r="K27" s="97"/>
      <c r="L27" s="91"/>
      <c r="M27" s="91"/>
    </row>
    <row r="28" spans="1:13" x14ac:dyDescent="0.25">
      <c r="A28" s="85">
        <v>11</v>
      </c>
      <c r="B28" s="81" t="str">
        <f>IF($E28="","",VLOOKUP($E28,#REF!,4,FALSE))</f>
        <v/>
      </c>
      <c r="C28" s="82" t="str">
        <f>IF($E28="","",VLOOKUP($E28,#REF!,9,FALSE))</f>
        <v/>
      </c>
      <c r="D28" s="82" t="str">
        <f>IF($E28="","",VLOOKUP($E28,#REF!,11,FALSE))</f>
        <v/>
      </c>
      <c r="E28" s="54"/>
      <c r="F28" s="83" t="s">
        <v>30</v>
      </c>
      <c r="G28" s="99">
        <f>G25</f>
        <v>0</v>
      </c>
      <c r="H28" s="100"/>
      <c r="I28" s="93"/>
      <c r="J28" s="98"/>
      <c r="K28" s="97"/>
      <c r="L28" s="91"/>
      <c r="M28" s="91"/>
    </row>
    <row r="29" spans="1:13" x14ac:dyDescent="0.25">
      <c r="A29" s="85"/>
      <c r="B29" s="86"/>
      <c r="C29" s="87"/>
      <c r="D29" s="87"/>
      <c r="E29" s="88"/>
      <c r="F29" s="89"/>
      <c r="G29" s="52"/>
      <c r="H29" s="101" t="str">
        <f>IF(G29=P28,B28,B30)</f>
        <v/>
      </c>
      <c r="I29" s="97"/>
      <c r="J29" s="98"/>
      <c r="K29" s="97"/>
      <c r="L29" s="91"/>
      <c r="M29" s="91"/>
    </row>
    <row r="30" spans="1:13" x14ac:dyDescent="0.25">
      <c r="A30" s="80">
        <v>12</v>
      </c>
      <c r="B30" s="81" t="str">
        <f>IF($E30="","",VLOOKUP($E30,#REF!,4,FALSE))</f>
        <v/>
      </c>
      <c r="C30" s="82" t="str">
        <f>IF($E30="","",VLOOKUP($E30,#REF!,9,FALSE))</f>
        <v/>
      </c>
      <c r="D30" s="82" t="str">
        <f>IF($E30="","",VLOOKUP($E30,#REF!,11,FALSE))</f>
        <v/>
      </c>
      <c r="E30" s="54"/>
      <c r="F30" s="92" t="s">
        <v>49</v>
      </c>
      <c r="G30" s="91"/>
      <c r="H30" s="94"/>
      <c r="I30" s="97"/>
      <c r="J30" s="98"/>
      <c r="K30" s="99">
        <f>K15</f>
        <v>0</v>
      </c>
      <c r="L30" s="103"/>
      <c r="M30" s="91"/>
    </row>
    <row r="31" spans="1:13" x14ac:dyDescent="0.25">
      <c r="A31" s="85"/>
      <c r="B31" s="86"/>
      <c r="C31" s="87"/>
      <c r="D31" s="87"/>
      <c r="E31" s="88"/>
      <c r="F31" s="96"/>
      <c r="G31" s="91"/>
      <c r="H31" s="94"/>
      <c r="I31" s="97"/>
      <c r="J31" s="98"/>
      <c r="K31" s="52"/>
      <c r="L31" s="98" t="str">
        <f>IF(K31=I27,J27,J35)</f>
        <v/>
      </c>
      <c r="M31" s="91"/>
    </row>
    <row r="32" spans="1:13" x14ac:dyDescent="0.25">
      <c r="A32" s="85">
        <v>13</v>
      </c>
      <c r="B32" s="81" t="str">
        <f>IF($E32="","",VLOOKUP($E32,#REF!,4,FALSE))</f>
        <v/>
      </c>
      <c r="C32" s="82" t="str">
        <f>IF($E32="","",VLOOKUP($E32,#REF!,9,FALSE))</f>
        <v/>
      </c>
      <c r="D32" s="82" t="str">
        <f>IF($E32="","",VLOOKUP($E32,#REF!,11,FALSE))</f>
        <v/>
      </c>
      <c r="E32" s="54"/>
      <c r="F32" s="83" t="s">
        <v>30</v>
      </c>
      <c r="G32" s="91"/>
      <c r="H32" s="94"/>
      <c r="I32" s="97"/>
      <c r="J32" s="98"/>
      <c r="K32" s="91"/>
      <c r="L32" s="91"/>
      <c r="M32" s="91"/>
    </row>
    <row r="33" spans="1:13" x14ac:dyDescent="0.25">
      <c r="A33" s="85"/>
      <c r="B33" s="86"/>
      <c r="C33" s="87"/>
      <c r="D33" s="87"/>
      <c r="E33" s="95"/>
      <c r="F33" s="89"/>
      <c r="G33" s="50"/>
      <c r="H33" s="90" t="str">
        <f>IF(G33=P32,B32,B34)</f>
        <v/>
      </c>
      <c r="I33" s="97"/>
      <c r="J33" s="98"/>
      <c r="K33" s="91"/>
      <c r="L33" s="91"/>
      <c r="M33" s="91"/>
    </row>
    <row r="34" spans="1:13" x14ac:dyDescent="0.25">
      <c r="A34" s="85">
        <v>14</v>
      </c>
      <c r="B34" s="81" t="str">
        <f>IF($E34="","",VLOOKUP($E34,#REF!,4,FALSE))</f>
        <v/>
      </c>
      <c r="C34" s="82" t="str">
        <f>IF($E34="","",VLOOKUP($E34,#REF!,9,FALSE))</f>
        <v/>
      </c>
      <c r="D34" s="82" t="str">
        <f>IF($E34="","",VLOOKUP($E34,#REF!,11,FALSE))</f>
        <v/>
      </c>
      <c r="E34" s="54"/>
      <c r="F34" s="92" t="s">
        <v>50</v>
      </c>
      <c r="G34" s="93"/>
      <c r="H34" s="102"/>
      <c r="I34" s="99">
        <f>I27</f>
        <v>0</v>
      </c>
      <c r="J34" s="98"/>
      <c r="K34" s="91"/>
      <c r="L34" s="91"/>
      <c r="M34" s="91"/>
    </row>
    <row r="35" spans="1:13" x14ac:dyDescent="0.25">
      <c r="A35" s="85"/>
      <c r="B35" s="86"/>
      <c r="C35" s="87"/>
      <c r="D35" s="87"/>
      <c r="E35" s="95"/>
      <c r="F35" s="96"/>
      <c r="G35" s="97"/>
      <c r="H35" s="102"/>
      <c r="I35" s="52"/>
      <c r="J35" s="98" t="str">
        <f>IF(I35=G33,H33,H37)</f>
        <v/>
      </c>
      <c r="K35" s="91"/>
      <c r="L35" s="91"/>
      <c r="M35" s="91"/>
    </row>
    <row r="36" spans="1:13" x14ac:dyDescent="0.25">
      <c r="A36" s="85">
        <v>15</v>
      </c>
      <c r="B36" s="81" t="str">
        <f>IF($E36="","",VLOOKUP($E36,#REF!,4,FALSE))</f>
        <v/>
      </c>
      <c r="C36" s="82" t="str">
        <f>IF($E36="","",VLOOKUP($E36,#REF!,9,FALSE))</f>
        <v/>
      </c>
      <c r="D36" s="82" t="str">
        <f>IF($E36="","",VLOOKUP($E36,#REF!,11,FALSE))</f>
        <v/>
      </c>
      <c r="E36" s="54"/>
      <c r="F36" s="83" t="s">
        <v>30</v>
      </c>
      <c r="G36" s="99">
        <f>G33</f>
        <v>0</v>
      </c>
      <c r="H36" s="103"/>
      <c r="I36" s="91"/>
      <c r="J36" s="91"/>
      <c r="K36" s="91"/>
      <c r="L36" s="91"/>
      <c r="M36" s="91"/>
    </row>
    <row r="37" spans="1:13" x14ac:dyDescent="0.25">
      <c r="A37" s="85"/>
      <c r="B37" s="86"/>
      <c r="C37" s="87"/>
      <c r="D37" s="87"/>
      <c r="E37" s="88"/>
      <c r="F37" s="89"/>
      <c r="G37" s="52"/>
      <c r="H37" s="90" t="str">
        <f>IF(G37=P36,B36,B38)</f>
        <v/>
      </c>
      <c r="I37" s="91"/>
      <c r="J37" s="91"/>
      <c r="K37" s="91"/>
      <c r="L37" s="91"/>
      <c r="M37" s="91"/>
    </row>
    <row r="38" spans="1:13" x14ac:dyDescent="0.25">
      <c r="A38" s="80">
        <v>16</v>
      </c>
      <c r="B38" s="81" t="str">
        <f>IF($E38="","",VLOOKUP($E38,#REF!,4,FALSE))</f>
        <v/>
      </c>
      <c r="C38" s="82" t="str">
        <f>IF($E38="","",VLOOKUP($E38,#REF!,9,FALSE))</f>
        <v/>
      </c>
      <c r="D38" s="82" t="str">
        <f>IF($E38="","",VLOOKUP($E38,#REF!,11,FALSE))</f>
        <v/>
      </c>
      <c r="E38" s="54"/>
      <c r="F38" s="92" t="s">
        <v>51</v>
      </c>
      <c r="G38" s="88"/>
      <c r="H38" s="88"/>
      <c r="I38" s="88"/>
      <c r="J38" s="88"/>
      <c r="K38" s="88"/>
      <c r="L38" s="88"/>
      <c r="M38" s="88"/>
    </row>
    <row r="39" spans="1:13" ht="15.75" thickBot="1" x14ac:dyDescent="0.3">
      <c r="A39" s="51" t="s">
        <v>12</v>
      </c>
      <c r="B39" s="51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1:13" x14ac:dyDescent="0.25">
      <c r="A40" s="28" t="s">
        <v>11</v>
      </c>
      <c r="B40" s="27"/>
      <c r="C40" s="27"/>
      <c r="D40" s="26"/>
      <c r="E40" s="49" t="s">
        <v>10</v>
      </c>
      <c r="F40" s="48" t="s">
        <v>9</v>
      </c>
      <c r="G40" s="47" t="s">
        <v>8</v>
      </c>
      <c r="H40" s="44"/>
      <c r="I40" s="46"/>
      <c r="J40" s="45"/>
      <c r="K40" s="44" t="s">
        <v>7</v>
      </c>
      <c r="L40" s="44"/>
      <c r="M40" s="43"/>
    </row>
    <row r="41" spans="1:13" ht="15.75" thickBot="1" x14ac:dyDescent="0.3">
      <c r="A41" s="42"/>
      <c r="B41" s="41"/>
      <c r="C41" s="41"/>
      <c r="D41" s="40"/>
      <c r="E41" s="107">
        <v>1</v>
      </c>
      <c r="F41" s="39" t="str">
        <f>F8</f>
        <v>Hugo Corral Gonzalez</v>
      </c>
      <c r="G41" s="20"/>
      <c r="H41" s="17"/>
      <c r="I41" s="19"/>
      <c r="J41" s="18"/>
      <c r="K41" s="17"/>
      <c r="L41" s="17"/>
      <c r="M41" s="16"/>
    </row>
    <row r="42" spans="1:13" x14ac:dyDescent="0.25">
      <c r="A42" s="38" t="s">
        <v>6</v>
      </c>
      <c r="B42" s="37"/>
      <c r="C42" s="37"/>
      <c r="D42" s="36"/>
      <c r="E42" s="108">
        <v>2</v>
      </c>
      <c r="F42" s="32" t="str">
        <f>F38</f>
        <v>Alex Burgos del Rio</v>
      </c>
      <c r="G42" s="20"/>
      <c r="H42" s="17"/>
      <c r="I42" s="19"/>
      <c r="J42" s="18"/>
      <c r="K42" s="17"/>
      <c r="L42" s="17"/>
      <c r="M42" s="16"/>
    </row>
    <row r="43" spans="1:13" ht="15.75" thickBot="1" x14ac:dyDescent="0.3">
      <c r="A43" s="35"/>
      <c r="B43" s="34"/>
      <c r="C43" s="34"/>
      <c r="D43" s="33"/>
      <c r="E43" s="108">
        <v>3</v>
      </c>
      <c r="F43" s="32" t="str">
        <f>IF($E$17=3,$F$17,IF($E$31=3,$F$31,""))</f>
        <v/>
      </c>
      <c r="G43" s="20"/>
      <c r="H43" s="17"/>
      <c r="I43" s="19"/>
      <c r="J43" s="18"/>
      <c r="K43" s="17"/>
      <c r="L43" s="17"/>
      <c r="M43" s="16"/>
    </row>
    <row r="44" spans="1:13" x14ac:dyDescent="0.25">
      <c r="A44" s="28" t="s">
        <v>5</v>
      </c>
      <c r="B44" s="27"/>
      <c r="C44" s="27"/>
      <c r="D44" s="26"/>
      <c r="E44" s="108">
        <v>4</v>
      </c>
      <c r="F44" s="32" t="str">
        <f>IF($E$17=4,$F$17,IF($E$31=4,$F$31,""))</f>
        <v/>
      </c>
      <c r="G44" s="20"/>
      <c r="H44" s="17"/>
      <c r="I44" s="19"/>
      <c r="J44" s="18"/>
      <c r="K44" s="17"/>
      <c r="L44" s="17"/>
      <c r="M44" s="16"/>
    </row>
    <row r="45" spans="1:13" ht="15.75" thickBot="1" x14ac:dyDescent="0.3">
      <c r="A45" s="31"/>
      <c r="B45" s="30"/>
      <c r="C45" s="30"/>
      <c r="D45" s="29"/>
      <c r="E45" s="22"/>
      <c r="F45" s="21"/>
      <c r="G45" s="20"/>
      <c r="H45" s="17"/>
      <c r="I45" s="19"/>
      <c r="J45" s="18"/>
      <c r="K45" s="17"/>
      <c r="L45" s="17"/>
      <c r="M45" s="16"/>
    </row>
    <row r="46" spans="1:13" x14ac:dyDescent="0.25">
      <c r="A46" s="28" t="s">
        <v>4</v>
      </c>
      <c r="B46" s="27"/>
      <c r="C46" s="27"/>
      <c r="D46" s="26"/>
      <c r="E46" s="22"/>
      <c r="F46" s="21"/>
      <c r="G46" s="20"/>
      <c r="H46" s="17"/>
      <c r="I46" s="19"/>
      <c r="J46" s="18"/>
      <c r="K46" s="17"/>
      <c r="L46" s="17"/>
      <c r="M46" s="16"/>
    </row>
    <row r="47" spans="1:13" x14ac:dyDescent="0.25">
      <c r="A47" s="25">
        <f>K5</f>
        <v>0</v>
      </c>
      <c r="B47" s="24"/>
      <c r="C47" s="24"/>
      <c r="D47" s="23"/>
      <c r="E47" s="22"/>
      <c r="F47" s="21"/>
      <c r="G47" s="20"/>
      <c r="H47" s="17"/>
      <c r="I47" s="19"/>
      <c r="J47" s="18"/>
      <c r="K47" s="17"/>
      <c r="L47" s="17"/>
      <c r="M47" s="16"/>
    </row>
    <row r="48" spans="1:13" ht="15.75" thickBot="1" x14ac:dyDescent="0.3">
      <c r="A48" s="15" t="e">
        <f>(#REF!)</f>
        <v>#REF!</v>
      </c>
      <c r="B48" s="14"/>
      <c r="C48" s="14"/>
      <c r="D48" s="13"/>
      <c r="E48" s="12"/>
      <c r="F48" s="11"/>
      <c r="G48" s="10"/>
      <c r="H48" s="7"/>
      <c r="I48" s="9"/>
      <c r="J48" s="8"/>
      <c r="K48" s="7"/>
      <c r="L48" s="7"/>
      <c r="M48" s="6"/>
    </row>
    <row r="49" spans="1:13" x14ac:dyDescent="0.25">
      <c r="A49" s="1"/>
      <c r="B49" s="4" t="s">
        <v>3</v>
      </c>
      <c r="C49" s="1"/>
      <c r="D49" s="1"/>
      <c r="E49" s="1"/>
      <c r="F49" s="3"/>
      <c r="G49" s="3"/>
      <c r="H49" s="3"/>
      <c r="I49" s="2"/>
      <c r="J49" s="2"/>
      <c r="K49" s="5" t="s">
        <v>2</v>
      </c>
      <c r="L49" s="5"/>
      <c r="M49" s="5"/>
    </row>
    <row r="50" spans="1:13" x14ac:dyDescent="0.25">
      <c r="A50" s="1"/>
      <c r="B50" s="1"/>
      <c r="C50" s="1"/>
      <c r="D50" s="1"/>
      <c r="E50" s="1"/>
      <c r="F50" s="109" t="s">
        <v>1</v>
      </c>
      <c r="G50" s="110" t="s">
        <v>0</v>
      </c>
      <c r="H50" s="110"/>
      <c r="I50" s="110"/>
      <c r="J50" s="109"/>
      <c r="K50" s="3"/>
      <c r="L50" s="3"/>
      <c r="M50" s="2"/>
    </row>
    <row r="51" spans="1:13" x14ac:dyDescent="0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3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3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</sheetData>
  <mergeCells count="35">
    <mergeCell ref="A48:D48"/>
    <mergeCell ref="G48:I48"/>
    <mergeCell ref="K48:M48"/>
    <mergeCell ref="K49:M49"/>
    <mergeCell ref="G50:I50"/>
    <mergeCell ref="A46:D46"/>
    <mergeCell ref="G46:I46"/>
    <mergeCell ref="K46:M46"/>
    <mergeCell ref="A47:D47"/>
    <mergeCell ref="G47:I47"/>
    <mergeCell ref="K47:M47"/>
    <mergeCell ref="A44:D44"/>
    <mergeCell ref="G44:I44"/>
    <mergeCell ref="K44:M44"/>
    <mergeCell ref="A45:D45"/>
    <mergeCell ref="G45:I45"/>
    <mergeCell ref="K45:M45"/>
    <mergeCell ref="A42:D42"/>
    <mergeCell ref="G42:I42"/>
    <mergeCell ref="K42:M42"/>
    <mergeCell ref="A43:D43"/>
    <mergeCell ref="G43:I43"/>
    <mergeCell ref="K43:M43"/>
    <mergeCell ref="A40:D40"/>
    <mergeCell ref="G40:I40"/>
    <mergeCell ref="K40:M40"/>
    <mergeCell ref="A41:D41"/>
    <mergeCell ref="G41:I41"/>
    <mergeCell ref="K41:M41"/>
    <mergeCell ref="A1:M1"/>
    <mergeCell ref="A2:E2"/>
    <mergeCell ref="A3:E3"/>
    <mergeCell ref="A4:E4"/>
    <mergeCell ref="A5:E5"/>
    <mergeCell ref="A39:B39"/>
  </mergeCells>
  <conditionalFormatting sqref="B8:D38 F8:F38">
    <cfRule type="expression" dxfId="9" priority="1" stopIfTrue="1">
      <formula>AND($E8&lt;=$M$9,$O8&gt;0,$E8&gt;0,$D8&lt;&gt;"LL",$D8&lt;&gt;"Alt")</formula>
    </cfRule>
  </conditionalFormatting>
  <conditionalFormatting sqref="E8 E12 E14 E18 E20 E22 E24 E26 E28 E30 E32 E34 E36 E38 E10 E16">
    <cfRule type="expression" dxfId="8" priority="2" stopIfTrue="1">
      <formula>AND($E8&lt;=$M$9,$E8&gt;0,$O8&gt;0,$D8&lt;&gt;"LL",$D8&lt;&gt;"Alt")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0D96-E700-4F28-9146-6CD6741FBED0}">
  <dimension ref="A1:M54"/>
  <sheetViews>
    <sheetView workbookViewId="0">
      <selection activeCell="O18" sqref="O18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x14ac:dyDescent="0.25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x14ac:dyDescent="0.25">
      <c r="A2" s="68" t="s">
        <v>24</v>
      </c>
      <c r="B2" s="68"/>
      <c r="C2" s="68"/>
      <c r="D2" s="68"/>
      <c r="E2" s="68"/>
      <c r="F2" s="67" t="s">
        <v>23</v>
      </c>
      <c r="G2" s="67" t="s">
        <v>22</v>
      </c>
      <c r="H2" s="67"/>
      <c r="I2" s="66"/>
      <c r="J2" s="66"/>
      <c r="K2" s="67" t="s">
        <v>21</v>
      </c>
      <c r="L2" s="72"/>
      <c r="M2" s="73"/>
    </row>
    <row r="3" spans="1:13" x14ac:dyDescent="0.25">
      <c r="A3" s="74"/>
      <c r="B3" s="74"/>
      <c r="C3" s="74"/>
      <c r="D3" s="74"/>
      <c r="E3" s="74"/>
      <c r="F3" s="75"/>
      <c r="G3" s="76"/>
      <c r="H3" s="76"/>
      <c r="I3" s="70"/>
      <c r="J3" s="70"/>
      <c r="K3" s="75"/>
      <c r="L3" s="75"/>
      <c r="M3" s="69"/>
    </row>
    <row r="4" spans="1:13" x14ac:dyDescent="0.25">
      <c r="A4" s="68" t="s">
        <v>20</v>
      </c>
      <c r="B4" s="68"/>
      <c r="C4" s="68"/>
      <c r="D4" s="68"/>
      <c r="E4" s="68"/>
      <c r="F4" s="67" t="s">
        <v>26</v>
      </c>
      <c r="G4" s="66" t="s">
        <v>27</v>
      </c>
      <c r="H4" s="66"/>
      <c r="I4" s="66"/>
      <c r="J4" s="66"/>
      <c r="K4" s="65" t="s">
        <v>19</v>
      </c>
      <c r="L4" s="77"/>
      <c r="M4" s="73"/>
    </row>
    <row r="5" spans="1:13" ht="15.75" thickBot="1" x14ac:dyDescent="0.3">
      <c r="A5" s="64"/>
      <c r="B5" s="64"/>
      <c r="C5" s="64"/>
      <c r="D5" s="64"/>
      <c r="E5" s="64"/>
      <c r="F5" s="62"/>
      <c r="G5" s="62"/>
      <c r="H5" s="62"/>
      <c r="I5" s="63"/>
      <c r="J5" s="63"/>
      <c r="K5" s="61"/>
      <c r="L5" s="78"/>
      <c r="M5" s="69"/>
    </row>
    <row r="6" spans="1:13" x14ac:dyDescent="0.25">
      <c r="A6" s="60"/>
      <c r="B6" s="59" t="s">
        <v>18</v>
      </c>
      <c r="C6" s="59" t="s">
        <v>17</v>
      </c>
      <c r="D6" s="59" t="s">
        <v>16</v>
      </c>
      <c r="E6" s="59" t="s">
        <v>15</v>
      </c>
      <c r="F6" s="59" t="str">
        <f>IF(G5="Femenino","Jugadora","Jugador")</f>
        <v>Jugador</v>
      </c>
      <c r="G6" s="59" t="s">
        <v>28</v>
      </c>
      <c r="H6" s="59"/>
      <c r="I6" s="59" t="s">
        <v>14</v>
      </c>
      <c r="J6" s="59"/>
      <c r="K6" s="59" t="s">
        <v>13</v>
      </c>
      <c r="L6" s="79"/>
      <c r="M6" s="79"/>
    </row>
    <row r="7" spans="1:13" x14ac:dyDescent="0.25">
      <c r="A7" s="58"/>
      <c r="B7" s="57"/>
      <c r="C7" s="55"/>
      <c r="D7" s="55"/>
      <c r="E7" s="55"/>
      <c r="F7" s="56"/>
      <c r="G7" s="55"/>
      <c r="H7" s="55"/>
      <c r="I7" s="55"/>
      <c r="J7" s="55"/>
      <c r="K7" s="55"/>
      <c r="L7" s="55"/>
      <c r="M7" s="55"/>
    </row>
    <row r="8" spans="1:13" x14ac:dyDescent="0.25">
      <c r="A8" s="80">
        <v>1</v>
      </c>
      <c r="B8" s="81" t="str">
        <f>IF($E8="","",VLOOKUP($E8,#REF!,4,FALSE))</f>
        <v/>
      </c>
      <c r="C8" s="82" t="str">
        <f>IF($E8="","",VLOOKUP($E8,#REF!,9,FALSE))</f>
        <v/>
      </c>
      <c r="D8" s="82" t="str">
        <f>IF($E8="","",VLOOKUP($E8,#REF!,11,FALSE))</f>
        <v/>
      </c>
      <c r="E8" s="54"/>
      <c r="F8" s="83" t="s">
        <v>29</v>
      </c>
      <c r="G8" s="84"/>
      <c r="H8" s="84"/>
      <c r="I8" s="84"/>
      <c r="J8" s="84"/>
      <c r="K8" s="84"/>
      <c r="L8" s="84"/>
      <c r="M8" s="53" t="e">
        <f>#REF!</f>
        <v>#REF!</v>
      </c>
    </row>
    <row r="9" spans="1:13" x14ac:dyDescent="0.25">
      <c r="A9" s="85"/>
      <c r="B9" s="86"/>
      <c r="C9" s="87"/>
      <c r="D9" s="87"/>
      <c r="E9" s="88"/>
      <c r="F9" s="89"/>
      <c r="G9" s="50"/>
      <c r="H9" s="90" t="str">
        <f>IF(G9=P8,B8,B10)</f>
        <v/>
      </c>
      <c r="I9" s="91"/>
      <c r="J9" s="91"/>
      <c r="K9" s="91"/>
      <c r="L9" s="91"/>
      <c r="M9" s="91"/>
    </row>
    <row r="10" spans="1:13" x14ac:dyDescent="0.25">
      <c r="A10" s="85">
        <v>2</v>
      </c>
      <c r="B10" s="81" t="str">
        <f>IF($E10="","",VLOOKUP($E10,#REF!,4,FALSE))</f>
        <v/>
      </c>
      <c r="C10" s="82" t="str">
        <f>IF($E10="","",VLOOKUP($E10,#REF!,9,FALSE))</f>
        <v/>
      </c>
      <c r="D10" s="82" t="str">
        <f>IF($E10="","",VLOOKUP($E10,#REF!,11,FALSE))</f>
        <v/>
      </c>
      <c r="E10" s="54"/>
      <c r="F10" s="92" t="s">
        <v>30</v>
      </c>
      <c r="G10" s="93"/>
      <c r="H10" s="94"/>
      <c r="I10" s="91"/>
      <c r="J10" s="91"/>
      <c r="K10" s="91"/>
      <c r="L10" s="91"/>
      <c r="M10" s="91"/>
    </row>
    <row r="11" spans="1:13" x14ac:dyDescent="0.25">
      <c r="A11" s="85"/>
      <c r="B11" s="86"/>
      <c r="C11" s="87"/>
      <c r="D11" s="87"/>
      <c r="E11" s="95"/>
      <c r="F11" s="96"/>
      <c r="G11" s="97"/>
      <c r="H11" s="94"/>
      <c r="I11" s="50"/>
      <c r="J11" s="98" t="str">
        <f>IF(I11=G9,H9,H13)</f>
        <v/>
      </c>
      <c r="K11" s="91"/>
      <c r="L11" s="91"/>
      <c r="M11" s="91"/>
    </row>
    <row r="12" spans="1:13" x14ac:dyDescent="0.25">
      <c r="A12" s="85">
        <v>3</v>
      </c>
      <c r="B12" s="81" t="str">
        <f>IF($E12="","",VLOOKUP($E12,#REF!,4,FALSE))</f>
        <v/>
      </c>
      <c r="C12" s="82" t="str">
        <f>IF($E12="","",VLOOKUP($E12,#REF!,9,FALSE))</f>
        <v/>
      </c>
      <c r="D12" s="82" t="str">
        <f>IF($E12="","",VLOOKUP($E12,#REF!,11,FALSE))</f>
        <v/>
      </c>
      <c r="E12" s="54"/>
      <c r="F12" s="83" t="s">
        <v>31</v>
      </c>
      <c r="G12" s="99">
        <f>G9</f>
        <v>0</v>
      </c>
      <c r="H12" s="100"/>
      <c r="I12" s="93"/>
      <c r="J12" s="98"/>
      <c r="K12" s="91"/>
      <c r="L12" s="91"/>
      <c r="M12" s="91"/>
    </row>
    <row r="13" spans="1:13" x14ac:dyDescent="0.25">
      <c r="A13" s="85"/>
      <c r="B13" s="86"/>
      <c r="C13" s="87"/>
      <c r="D13" s="87"/>
      <c r="E13" s="95"/>
      <c r="F13" s="89"/>
      <c r="G13" s="52"/>
      <c r="H13" s="101" t="str">
        <f>IF(G13=P12,B12,B14)</f>
        <v/>
      </c>
      <c r="I13" s="97"/>
      <c r="J13" s="98"/>
      <c r="K13" s="91"/>
      <c r="L13" s="91"/>
      <c r="M13" s="91"/>
    </row>
    <row r="14" spans="1:13" x14ac:dyDescent="0.25">
      <c r="A14" s="85">
        <v>4</v>
      </c>
      <c r="B14" s="81" t="str">
        <f>IF($E14="","",VLOOKUP($E14,#REF!,4,FALSE))</f>
        <v/>
      </c>
      <c r="C14" s="82" t="str">
        <f>IF($E14="","",VLOOKUP($E14,#REF!,9,FALSE))</f>
        <v/>
      </c>
      <c r="D14" s="82" t="str">
        <f>IF($E14="","",VLOOKUP($E14,#REF!,11,FALSE))</f>
        <v/>
      </c>
      <c r="E14" s="54"/>
      <c r="F14" s="92" t="s">
        <v>32</v>
      </c>
      <c r="G14" s="91"/>
      <c r="H14" s="94"/>
      <c r="I14" s="97"/>
      <c r="J14" s="98"/>
      <c r="K14" s="91"/>
      <c r="L14" s="91"/>
      <c r="M14" s="91"/>
    </row>
    <row r="15" spans="1:13" x14ac:dyDescent="0.25">
      <c r="A15" s="85"/>
      <c r="B15" s="86"/>
      <c r="C15" s="87"/>
      <c r="D15" s="87"/>
      <c r="E15" s="88"/>
      <c r="F15" s="96"/>
      <c r="G15" s="91"/>
      <c r="H15" s="94"/>
      <c r="I15" s="97"/>
      <c r="J15" s="98"/>
      <c r="K15" s="50"/>
      <c r="L15" s="98" t="str">
        <f>IF(K15=I11,J11,J19)</f>
        <v/>
      </c>
      <c r="M15" s="91"/>
    </row>
    <row r="16" spans="1:13" x14ac:dyDescent="0.25">
      <c r="A16" s="80">
        <v>5</v>
      </c>
      <c r="B16" s="81" t="str">
        <f>IF($E16="","",VLOOKUP($E16,#REF!,4,FALSE))</f>
        <v/>
      </c>
      <c r="C16" s="82" t="str">
        <f>IF($E16="","",VLOOKUP($E16,#REF!,9,FALSE))</f>
        <v/>
      </c>
      <c r="D16" s="82" t="str">
        <f>IF($E16="","",VLOOKUP($E16,#REF!,11,FALSE))</f>
        <v/>
      </c>
      <c r="E16" s="54"/>
      <c r="F16" s="83" t="s">
        <v>33</v>
      </c>
      <c r="G16" s="91"/>
      <c r="H16" s="94"/>
      <c r="I16" s="97"/>
      <c r="J16" s="98"/>
      <c r="K16" s="93"/>
      <c r="L16" s="91"/>
      <c r="M16" s="91"/>
    </row>
    <row r="17" spans="1:13" x14ac:dyDescent="0.25">
      <c r="A17" s="85"/>
      <c r="B17" s="86"/>
      <c r="C17" s="87"/>
      <c r="D17" s="87"/>
      <c r="E17" s="88"/>
      <c r="F17" s="89"/>
      <c r="G17" s="50"/>
      <c r="H17" s="90" t="str">
        <f>IF(G17=P16,B16,B18)</f>
        <v/>
      </c>
      <c r="I17" s="97"/>
      <c r="J17" s="98"/>
      <c r="K17" s="97"/>
      <c r="L17" s="91"/>
      <c r="M17" s="91"/>
    </row>
    <row r="18" spans="1:13" x14ac:dyDescent="0.25">
      <c r="A18" s="85">
        <v>6</v>
      </c>
      <c r="B18" s="81" t="str">
        <f>IF($E18="","",VLOOKUP($E18,#REF!,4,FALSE))</f>
        <v/>
      </c>
      <c r="C18" s="82" t="str">
        <f>IF($E18="","",VLOOKUP($E18,#REF!,9,FALSE))</f>
        <v/>
      </c>
      <c r="D18" s="82" t="str">
        <f>IF($E18="","",VLOOKUP($E18,#REF!,11,FALSE))</f>
        <v/>
      </c>
      <c r="E18" s="54"/>
      <c r="F18" s="92" t="s">
        <v>34</v>
      </c>
      <c r="G18" s="93"/>
      <c r="H18" s="102"/>
      <c r="I18" s="99">
        <f>I11</f>
        <v>0</v>
      </c>
      <c r="J18" s="98"/>
      <c r="K18" s="97"/>
      <c r="L18" s="91"/>
      <c r="M18" s="91"/>
    </row>
    <row r="19" spans="1:13" x14ac:dyDescent="0.25">
      <c r="A19" s="85"/>
      <c r="B19" s="86"/>
      <c r="C19" s="87"/>
      <c r="D19" s="87"/>
      <c r="E19" s="95"/>
      <c r="F19" s="96"/>
      <c r="G19" s="97"/>
      <c r="H19" s="102"/>
      <c r="I19" s="50"/>
      <c r="J19" s="98" t="str">
        <f>IF(I19=G17,H17,H21)</f>
        <v/>
      </c>
      <c r="K19" s="97"/>
      <c r="L19" s="91"/>
      <c r="M19" s="91"/>
    </row>
    <row r="20" spans="1:13" x14ac:dyDescent="0.25">
      <c r="A20" s="85">
        <v>7</v>
      </c>
      <c r="B20" s="81" t="str">
        <f>IF($E20="","",VLOOKUP($E20,#REF!,4,FALSE))</f>
        <v/>
      </c>
      <c r="C20" s="82" t="str">
        <f>IF($E20="","",VLOOKUP($E20,#REF!,9,FALSE))</f>
        <v/>
      </c>
      <c r="D20" s="82" t="str">
        <f>IF($E20="","",VLOOKUP($E20,#REF!,11,FALSE))</f>
        <v/>
      </c>
      <c r="E20" s="54"/>
      <c r="F20" s="83" t="s">
        <v>35</v>
      </c>
      <c r="G20" s="99">
        <f>G17</f>
        <v>0</v>
      </c>
      <c r="H20" s="103"/>
      <c r="I20" s="91"/>
      <c r="J20" s="91"/>
      <c r="K20" s="97"/>
      <c r="L20" s="91"/>
      <c r="M20" s="91"/>
    </row>
    <row r="21" spans="1:13" x14ac:dyDescent="0.25">
      <c r="A21" s="85"/>
      <c r="B21" s="86"/>
      <c r="C21" s="87"/>
      <c r="D21" s="87"/>
      <c r="E21" s="95"/>
      <c r="F21" s="89"/>
      <c r="G21" s="52"/>
      <c r="H21" s="90" t="str">
        <f>IF(G21=P20,B20,B22)</f>
        <v/>
      </c>
      <c r="I21" s="91"/>
      <c r="J21" s="91"/>
      <c r="K21" s="97"/>
      <c r="L21" s="91"/>
      <c r="M21" s="91"/>
    </row>
    <row r="22" spans="1:13" x14ac:dyDescent="0.25">
      <c r="A22" s="85">
        <v>8</v>
      </c>
      <c r="B22" s="81" t="str">
        <f>IF($E22="","",VLOOKUP($E22,#REF!,4,FALSE))</f>
        <v/>
      </c>
      <c r="C22" s="82" t="str">
        <f>IF($E22="","",VLOOKUP($E22,#REF!,9,FALSE))</f>
        <v/>
      </c>
      <c r="D22" s="82" t="str">
        <f>IF($E22="","",VLOOKUP($E22,#REF!,11,FALSE))</f>
        <v/>
      </c>
      <c r="E22" s="54"/>
      <c r="F22" s="92" t="s">
        <v>30</v>
      </c>
      <c r="G22" s="91"/>
      <c r="H22" s="94"/>
      <c r="I22" s="91"/>
      <c r="J22" s="91"/>
      <c r="K22" s="97"/>
      <c r="L22" s="91"/>
      <c r="M22" s="91"/>
    </row>
    <row r="23" spans="1:13" x14ac:dyDescent="0.25">
      <c r="A23" s="85"/>
      <c r="B23" s="86"/>
      <c r="C23" s="87"/>
      <c r="D23" s="87"/>
      <c r="E23" s="95"/>
      <c r="F23" s="96"/>
      <c r="G23" s="91"/>
      <c r="H23" s="94"/>
      <c r="I23" s="91"/>
      <c r="J23" s="91"/>
      <c r="K23" s="104" t="str">
        <f>IF(G5="Femenino","Campeona :","Campeón :")</f>
        <v>Campeón :</v>
      </c>
      <c r="L23" s="105"/>
      <c r="M23" s="50"/>
    </row>
    <row r="24" spans="1:13" x14ac:dyDescent="0.25">
      <c r="A24" s="85">
        <v>9</v>
      </c>
      <c r="B24" s="81" t="str">
        <f>IF($E24="","",VLOOKUP($E24,#REF!,4,FALSE))</f>
        <v/>
      </c>
      <c r="C24" s="82" t="str">
        <f>IF($E24="","",VLOOKUP($E24,#REF!,9,FALSE))</f>
        <v/>
      </c>
      <c r="D24" s="82" t="str">
        <f>IF($E24="","",VLOOKUP($E24,#REF!,11,FALSE))</f>
        <v/>
      </c>
      <c r="E24" s="54"/>
      <c r="F24" s="83" t="s">
        <v>30</v>
      </c>
      <c r="G24" s="91"/>
      <c r="H24" s="94"/>
      <c r="I24" s="91"/>
      <c r="J24" s="91"/>
      <c r="K24" s="97"/>
      <c r="L24" s="91"/>
      <c r="M24" s="91"/>
    </row>
    <row r="25" spans="1:13" x14ac:dyDescent="0.25">
      <c r="A25" s="85"/>
      <c r="B25" s="86"/>
      <c r="C25" s="87"/>
      <c r="D25" s="87"/>
      <c r="E25" s="95"/>
      <c r="F25" s="89"/>
      <c r="G25" s="50"/>
      <c r="H25" s="90" t="str">
        <f>IF(G25=P24,B24,B26)</f>
        <v/>
      </c>
      <c r="I25" s="91"/>
      <c r="J25" s="91"/>
      <c r="K25" s="97"/>
      <c r="L25" s="91"/>
      <c r="M25" s="91"/>
    </row>
    <row r="26" spans="1:13" x14ac:dyDescent="0.25">
      <c r="A26" s="85">
        <v>10</v>
      </c>
      <c r="B26" s="81" t="str">
        <f>IF($E26="","",VLOOKUP($E26,#REF!,4,FALSE))</f>
        <v/>
      </c>
      <c r="C26" s="82" t="str">
        <f>IF($E26="","",VLOOKUP($E26,#REF!,9,FALSE))</f>
        <v/>
      </c>
      <c r="D26" s="82" t="str">
        <f>IF($E26="","",VLOOKUP($E26,#REF!,11,FALSE))</f>
        <v/>
      </c>
      <c r="E26" s="54"/>
      <c r="F26" s="92" t="s">
        <v>36</v>
      </c>
      <c r="G26" s="93"/>
      <c r="H26" s="94"/>
      <c r="I26" s="91"/>
      <c r="J26" s="91"/>
      <c r="K26" s="97"/>
      <c r="L26" s="91"/>
      <c r="M26" s="91"/>
    </row>
    <row r="27" spans="1:13" x14ac:dyDescent="0.25">
      <c r="A27" s="85"/>
      <c r="B27" s="86"/>
      <c r="C27" s="87"/>
      <c r="D27" s="87"/>
      <c r="E27" s="95"/>
      <c r="F27" s="96"/>
      <c r="G27" s="97"/>
      <c r="H27" s="94"/>
      <c r="I27" s="50"/>
      <c r="J27" s="98" t="str">
        <f>IF(I27=G25,H25,H29)</f>
        <v/>
      </c>
      <c r="K27" s="97"/>
      <c r="L27" s="91"/>
      <c r="M27" s="91"/>
    </row>
    <row r="28" spans="1:13" x14ac:dyDescent="0.25">
      <c r="A28" s="85">
        <v>11</v>
      </c>
      <c r="B28" s="81" t="str">
        <f>IF($E28="","",VLOOKUP($E28,#REF!,4,FALSE))</f>
        <v/>
      </c>
      <c r="C28" s="82" t="str">
        <f>IF($E28="","",VLOOKUP($E28,#REF!,9,FALSE))</f>
        <v/>
      </c>
      <c r="D28" s="82" t="str">
        <f>IF($E28="","",VLOOKUP($E28,#REF!,11,FALSE))</f>
        <v/>
      </c>
      <c r="E28" s="54"/>
      <c r="F28" s="83" t="s">
        <v>37</v>
      </c>
      <c r="G28" s="99">
        <f>G25</f>
        <v>0</v>
      </c>
      <c r="H28" s="100"/>
      <c r="I28" s="93"/>
      <c r="J28" s="98"/>
      <c r="K28" s="97"/>
      <c r="L28" s="91"/>
      <c r="M28" s="91"/>
    </row>
    <row r="29" spans="1:13" x14ac:dyDescent="0.25">
      <c r="A29" s="85"/>
      <c r="B29" s="86"/>
      <c r="C29" s="87"/>
      <c r="D29" s="87"/>
      <c r="E29" s="88"/>
      <c r="F29" s="89"/>
      <c r="G29" s="52"/>
      <c r="H29" s="101" t="str">
        <f>IF(G29=P28,B28,B30)</f>
        <v/>
      </c>
      <c r="I29" s="97"/>
      <c r="J29" s="98"/>
      <c r="K29" s="97"/>
      <c r="L29" s="91"/>
      <c r="M29" s="91"/>
    </row>
    <row r="30" spans="1:13" x14ac:dyDescent="0.25">
      <c r="A30" s="80">
        <v>12</v>
      </c>
      <c r="B30" s="81" t="str">
        <f>IF($E30="","",VLOOKUP($E30,#REF!,4,FALSE))</f>
        <v/>
      </c>
      <c r="C30" s="82" t="str">
        <f>IF($E30="","",VLOOKUP($E30,#REF!,9,FALSE))</f>
        <v/>
      </c>
      <c r="D30" s="82" t="str">
        <f>IF($E30="","",VLOOKUP($E30,#REF!,11,FALSE))</f>
        <v/>
      </c>
      <c r="E30" s="54"/>
      <c r="F30" s="92" t="s">
        <v>38</v>
      </c>
      <c r="G30" s="91"/>
      <c r="H30" s="94"/>
      <c r="I30" s="97"/>
      <c r="J30" s="98"/>
      <c r="K30" s="99">
        <f>K15</f>
        <v>0</v>
      </c>
      <c r="L30" s="103"/>
      <c r="M30" s="91"/>
    </row>
    <row r="31" spans="1:13" x14ac:dyDescent="0.25">
      <c r="A31" s="85"/>
      <c r="B31" s="86"/>
      <c r="C31" s="87"/>
      <c r="D31" s="87"/>
      <c r="E31" s="88"/>
      <c r="F31" s="96"/>
      <c r="G31" s="91"/>
      <c r="H31" s="94"/>
      <c r="I31" s="97"/>
      <c r="J31" s="98"/>
      <c r="K31" s="52"/>
      <c r="L31" s="98" t="str">
        <f>IF(K31=I27,J27,J35)</f>
        <v/>
      </c>
      <c r="M31" s="91"/>
    </row>
    <row r="32" spans="1:13" x14ac:dyDescent="0.25">
      <c r="A32" s="85">
        <v>13</v>
      </c>
      <c r="B32" s="81" t="str">
        <f>IF($E32="","",VLOOKUP($E32,#REF!,4,FALSE))</f>
        <v/>
      </c>
      <c r="C32" s="82" t="str">
        <f>IF($E32="","",VLOOKUP($E32,#REF!,9,FALSE))</f>
        <v/>
      </c>
      <c r="D32" s="82" t="str">
        <f>IF($E32="","",VLOOKUP($E32,#REF!,11,FALSE))</f>
        <v/>
      </c>
      <c r="E32" s="54"/>
      <c r="F32" s="83" t="s">
        <v>39</v>
      </c>
      <c r="G32" s="91"/>
      <c r="H32" s="94"/>
      <c r="I32" s="97"/>
      <c r="J32" s="98"/>
      <c r="K32" s="91"/>
      <c r="L32" s="91"/>
      <c r="M32" s="91"/>
    </row>
    <row r="33" spans="1:13" x14ac:dyDescent="0.25">
      <c r="A33" s="85"/>
      <c r="B33" s="86"/>
      <c r="C33" s="87"/>
      <c r="D33" s="87"/>
      <c r="E33" s="95"/>
      <c r="F33" s="89"/>
      <c r="G33" s="50"/>
      <c r="H33" s="90" t="str">
        <f>IF(G33=P32,B32,B34)</f>
        <v/>
      </c>
      <c r="I33" s="97"/>
      <c r="J33" s="98"/>
      <c r="K33" s="91"/>
      <c r="L33" s="91"/>
      <c r="M33" s="91"/>
    </row>
    <row r="34" spans="1:13" x14ac:dyDescent="0.25">
      <c r="A34" s="85">
        <v>14</v>
      </c>
      <c r="B34" s="81" t="str">
        <f>IF($E34="","",VLOOKUP($E34,#REF!,4,FALSE))</f>
        <v/>
      </c>
      <c r="C34" s="82" t="str">
        <f>IF($E34="","",VLOOKUP($E34,#REF!,9,FALSE))</f>
        <v/>
      </c>
      <c r="D34" s="82" t="str">
        <f>IF($E34="","",VLOOKUP($E34,#REF!,11,FALSE))</f>
        <v/>
      </c>
      <c r="E34" s="54"/>
      <c r="F34" s="92" t="s">
        <v>40</v>
      </c>
      <c r="G34" s="93"/>
      <c r="H34" s="102"/>
      <c r="I34" s="99">
        <f>I27</f>
        <v>0</v>
      </c>
      <c r="J34" s="98"/>
      <c r="K34" s="91"/>
      <c r="L34" s="91"/>
      <c r="M34" s="91"/>
    </row>
    <row r="35" spans="1:13" x14ac:dyDescent="0.25">
      <c r="A35" s="85"/>
      <c r="B35" s="86"/>
      <c r="C35" s="87"/>
      <c r="D35" s="87"/>
      <c r="E35" s="95"/>
      <c r="F35" s="96"/>
      <c r="G35" s="97"/>
      <c r="H35" s="102"/>
      <c r="I35" s="52"/>
      <c r="J35" s="98" t="str">
        <f>IF(I35=G33,H33,H37)</f>
        <v/>
      </c>
      <c r="K35" s="91"/>
      <c r="L35" s="91"/>
      <c r="M35" s="91"/>
    </row>
    <row r="36" spans="1:13" x14ac:dyDescent="0.25">
      <c r="A36" s="85">
        <v>15</v>
      </c>
      <c r="B36" s="81" t="str">
        <f>IF($E36="","",VLOOKUP($E36,#REF!,4,FALSE))</f>
        <v/>
      </c>
      <c r="C36" s="82" t="str">
        <f>IF($E36="","",VLOOKUP($E36,#REF!,9,FALSE))</f>
        <v/>
      </c>
      <c r="D36" s="82" t="str">
        <f>IF($E36="","",VLOOKUP($E36,#REF!,11,FALSE))</f>
        <v/>
      </c>
      <c r="E36" s="54"/>
      <c r="F36" s="83" t="s">
        <v>30</v>
      </c>
      <c r="G36" s="99">
        <f>G33</f>
        <v>0</v>
      </c>
      <c r="H36" s="103"/>
      <c r="I36" s="91"/>
      <c r="J36" s="91"/>
      <c r="K36" s="91"/>
      <c r="L36" s="91"/>
      <c r="M36" s="91"/>
    </row>
    <row r="37" spans="1:13" x14ac:dyDescent="0.25">
      <c r="A37" s="85"/>
      <c r="B37" s="86"/>
      <c r="C37" s="87"/>
      <c r="D37" s="87"/>
      <c r="E37" s="88"/>
      <c r="F37" s="89"/>
      <c r="G37" s="52"/>
      <c r="H37" s="90" t="str">
        <f>IF(G37=P36,B36,B38)</f>
        <v/>
      </c>
      <c r="I37" s="91"/>
      <c r="J37" s="91"/>
      <c r="K37" s="91"/>
      <c r="L37" s="91"/>
      <c r="M37" s="91"/>
    </row>
    <row r="38" spans="1:13" x14ac:dyDescent="0.25">
      <c r="A38" s="80">
        <v>16</v>
      </c>
      <c r="B38" s="81" t="str">
        <f>IF($E38="","",VLOOKUP($E38,#REF!,4,FALSE))</f>
        <v/>
      </c>
      <c r="C38" s="82" t="str">
        <f>IF($E38="","",VLOOKUP($E38,#REF!,9,FALSE))</f>
        <v/>
      </c>
      <c r="D38" s="82" t="str">
        <f>IF($E38="","",VLOOKUP($E38,#REF!,11,FALSE))</f>
        <v/>
      </c>
      <c r="E38" s="54"/>
      <c r="F38" s="92" t="s">
        <v>41</v>
      </c>
      <c r="G38" s="88"/>
      <c r="H38" s="88"/>
      <c r="I38" s="88"/>
      <c r="J38" s="88"/>
      <c r="K38" s="88"/>
      <c r="L38" s="88"/>
      <c r="M38" s="88"/>
    </row>
    <row r="39" spans="1:13" ht="15.75" thickBot="1" x14ac:dyDescent="0.3">
      <c r="A39" s="51" t="s">
        <v>12</v>
      </c>
      <c r="B39" s="51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1:13" x14ac:dyDescent="0.25">
      <c r="A40" s="28" t="s">
        <v>11</v>
      </c>
      <c r="B40" s="27"/>
      <c r="C40" s="27"/>
      <c r="D40" s="26"/>
      <c r="E40" s="49" t="s">
        <v>10</v>
      </c>
      <c r="F40" s="48" t="s">
        <v>9</v>
      </c>
      <c r="G40" s="47" t="s">
        <v>8</v>
      </c>
      <c r="H40" s="44"/>
      <c r="I40" s="46"/>
      <c r="J40" s="45"/>
      <c r="K40" s="44" t="s">
        <v>7</v>
      </c>
      <c r="L40" s="44"/>
      <c r="M40" s="43"/>
    </row>
    <row r="41" spans="1:13" ht="15.75" thickBot="1" x14ac:dyDescent="0.3">
      <c r="A41" s="42"/>
      <c r="B41" s="41"/>
      <c r="C41" s="41"/>
      <c r="D41" s="40"/>
      <c r="E41" s="107">
        <v>1</v>
      </c>
      <c r="F41" s="39" t="str">
        <f>F8</f>
        <v>Pablo Fernandez Bustillo</v>
      </c>
      <c r="G41" s="20"/>
      <c r="H41" s="17"/>
      <c r="I41" s="19"/>
      <c r="J41" s="18"/>
      <c r="K41" s="17"/>
      <c r="L41" s="17"/>
      <c r="M41" s="16"/>
    </row>
    <row r="42" spans="1:13" x14ac:dyDescent="0.25">
      <c r="A42" s="38" t="s">
        <v>6</v>
      </c>
      <c r="B42" s="37"/>
      <c r="C42" s="37"/>
      <c r="D42" s="36"/>
      <c r="E42" s="108">
        <v>2</v>
      </c>
      <c r="F42" s="32" t="str">
        <f>F38</f>
        <v>Saul Pelaez Garcia</v>
      </c>
      <c r="G42" s="20"/>
      <c r="H42" s="17"/>
      <c r="I42" s="19"/>
      <c r="J42" s="18"/>
      <c r="K42" s="17"/>
      <c r="L42" s="17"/>
      <c r="M42" s="16"/>
    </row>
    <row r="43" spans="1:13" ht="15.75" thickBot="1" x14ac:dyDescent="0.3">
      <c r="A43" s="35"/>
      <c r="B43" s="34"/>
      <c r="C43" s="34"/>
      <c r="D43" s="33"/>
      <c r="E43" s="108">
        <v>3</v>
      </c>
      <c r="F43" s="32" t="str">
        <f>IF($E$17=3,$F$17,IF($E$31=3,$F$31,""))</f>
        <v/>
      </c>
      <c r="G43" s="20"/>
      <c r="H43" s="17"/>
      <c r="I43" s="19"/>
      <c r="J43" s="18"/>
      <c r="K43" s="17"/>
      <c r="L43" s="17"/>
      <c r="M43" s="16"/>
    </row>
    <row r="44" spans="1:13" x14ac:dyDescent="0.25">
      <c r="A44" s="28" t="s">
        <v>5</v>
      </c>
      <c r="B44" s="27"/>
      <c r="C44" s="27"/>
      <c r="D44" s="26"/>
      <c r="E44" s="108">
        <v>4</v>
      </c>
      <c r="F44" s="32" t="str">
        <f>IF($E$17=4,$F$17,IF($E$31=4,$F$31,""))</f>
        <v/>
      </c>
      <c r="G44" s="20"/>
      <c r="H44" s="17"/>
      <c r="I44" s="19"/>
      <c r="J44" s="18"/>
      <c r="K44" s="17"/>
      <c r="L44" s="17"/>
      <c r="M44" s="16"/>
    </row>
    <row r="45" spans="1:13" ht="15.75" thickBot="1" x14ac:dyDescent="0.3">
      <c r="A45" s="31"/>
      <c r="B45" s="30"/>
      <c r="C45" s="30"/>
      <c r="D45" s="29"/>
      <c r="E45" s="22"/>
      <c r="F45" s="21"/>
      <c r="G45" s="20"/>
      <c r="H45" s="17"/>
      <c r="I45" s="19"/>
      <c r="J45" s="18"/>
      <c r="K45" s="17"/>
      <c r="L45" s="17"/>
      <c r="M45" s="16"/>
    </row>
    <row r="46" spans="1:13" x14ac:dyDescent="0.25">
      <c r="A46" s="28" t="s">
        <v>4</v>
      </c>
      <c r="B46" s="27"/>
      <c r="C46" s="27"/>
      <c r="D46" s="26"/>
      <c r="E46" s="22"/>
      <c r="F46" s="21"/>
      <c r="G46" s="20"/>
      <c r="H46" s="17"/>
      <c r="I46" s="19"/>
      <c r="J46" s="18"/>
      <c r="K46" s="17"/>
      <c r="L46" s="17"/>
      <c r="M46" s="16"/>
    </row>
    <row r="47" spans="1:13" x14ac:dyDescent="0.25">
      <c r="A47" s="25">
        <f>K5</f>
        <v>0</v>
      </c>
      <c r="B47" s="24"/>
      <c r="C47" s="24"/>
      <c r="D47" s="23"/>
      <c r="E47" s="22"/>
      <c r="F47" s="21"/>
      <c r="G47" s="20"/>
      <c r="H47" s="17"/>
      <c r="I47" s="19"/>
      <c r="J47" s="18"/>
      <c r="K47" s="17"/>
      <c r="L47" s="17"/>
      <c r="M47" s="16"/>
    </row>
    <row r="48" spans="1:13" ht="15.75" thickBot="1" x14ac:dyDescent="0.3">
      <c r="A48" s="15" t="e">
        <f>(#REF!)</f>
        <v>#REF!</v>
      </c>
      <c r="B48" s="14"/>
      <c r="C48" s="14"/>
      <c r="D48" s="13"/>
      <c r="E48" s="12"/>
      <c r="F48" s="11"/>
      <c r="G48" s="10"/>
      <c r="H48" s="7"/>
      <c r="I48" s="9"/>
      <c r="J48" s="8"/>
      <c r="K48" s="7"/>
      <c r="L48" s="7"/>
      <c r="M48" s="6"/>
    </row>
    <row r="49" spans="1:13" x14ac:dyDescent="0.25">
      <c r="A49" s="1"/>
      <c r="B49" s="4" t="s">
        <v>3</v>
      </c>
      <c r="C49" s="1"/>
      <c r="D49" s="1"/>
      <c r="E49" s="1"/>
      <c r="F49" s="3"/>
      <c r="G49" s="3"/>
      <c r="H49" s="3"/>
      <c r="I49" s="2"/>
      <c r="J49" s="2"/>
      <c r="K49" s="5" t="s">
        <v>2</v>
      </c>
      <c r="L49" s="5"/>
      <c r="M49" s="5"/>
    </row>
    <row r="50" spans="1:13" x14ac:dyDescent="0.25">
      <c r="A50" s="1"/>
      <c r="B50" s="1"/>
      <c r="C50" s="1"/>
      <c r="D50" s="1"/>
      <c r="E50" s="1"/>
      <c r="F50" s="109" t="s">
        <v>1</v>
      </c>
      <c r="G50" s="110" t="s">
        <v>0</v>
      </c>
      <c r="H50" s="110"/>
      <c r="I50" s="110"/>
      <c r="J50" s="109"/>
      <c r="K50" s="3"/>
      <c r="L50" s="3"/>
      <c r="M50" s="2"/>
    </row>
    <row r="51" spans="1:13" x14ac:dyDescent="0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3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3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</sheetData>
  <mergeCells count="35">
    <mergeCell ref="A48:D48"/>
    <mergeCell ref="G48:I48"/>
    <mergeCell ref="K48:M48"/>
    <mergeCell ref="K49:M49"/>
    <mergeCell ref="G50:I50"/>
    <mergeCell ref="A46:D46"/>
    <mergeCell ref="G46:I46"/>
    <mergeCell ref="K46:M46"/>
    <mergeCell ref="A47:D47"/>
    <mergeCell ref="G47:I47"/>
    <mergeCell ref="K47:M47"/>
    <mergeCell ref="A44:D44"/>
    <mergeCell ref="G44:I44"/>
    <mergeCell ref="K44:M44"/>
    <mergeCell ref="A45:D45"/>
    <mergeCell ref="G45:I45"/>
    <mergeCell ref="K45:M45"/>
    <mergeCell ref="A42:D42"/>
    <mergeCell ref="G42:I42"/>
    <mergeCell ref="K42:M42"/>
    <mergeCell ref="A43:D43"/>
    <mergeCell ref="G43:I43"/>
    <mergeCell ref="K43:M43"/>
    <mergeCell ref="A40:D40"/>
    <mergeCell ref="G40:I40"/>
    <mergeCell ref="K40:M40"/>
    <mergeCell ref="A41:D41"/>
    <mergeCell ref="G41:I41"/>
    <mergeCell ref="K41:M41"/>
    <mergeCell ref="A1:M1"/>
    <mergeCell ref="A2:E2"/>
    <mergeCell ref="A3:E3"/>
    <mergeCell ref="A4:E4"/>
    <mergeCell ref="A5:E5"/>
    <mergeCell ref="A39:B39"/>
  </mergeCells>
  <conditionalFormatting sqref="B8:D38 F8:F38">
    <cfRule type="expression" dxfId="13" priority="1" stopIfTrue="1">
      <formula>AND($E8&lt;=$M$9,$O8&gt;0,$E8&gt;0,$D8&lt;&gt;"LL",$D8&lt;&gt;"Alt")</formula>
    </cfRule>
  </conditionalFormatting>
  <conditionalFormatting sqref="E8 E12 E14 E18 E20 E22 E24 E26 E28 E30 E32 E34 E36 E38 E10 E16">
    <cfRule type="expression" dxfId="12" priority="2" stopIfTrue="1">
      <formula>AND($E8&lt;=$M$9,$E8&gt;0,$O8&gt;0,$D8&lt;&gt;"LL",$D8&lt;&gt;"Alt")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Oriente Benjamín M (16)</vt:lpstr>
      <vt:lpstr>Oriente Alevín M (16)</vt:lpstr>
      <vt:lpstr>Oriente Infantil M (16)</vt:lpstr>
      <vt:lpstr>Oriente Cadete M (16)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Pelayo Lopez Molina</dc:creator>
  <cp:lastModifiedBy>Pelayo Lopez Molina</cp:lastModifiedBy>
  <dcterms:created xsi:type="dcterms:W3CDTF">2022-11-13T15:34:23Z</dcterms:created>
  <dcterms:modified xsi:type="dcterms:W3CDTF">2022-11-13T19:11:14Z</dcterms:modified>
</cp:coreProperties>
</file>