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4"/>
  </bookViews>
  <sheets>
    <sheet name="Oviedo Benjamín M (8)" sheetId="1" r:id="rId1"/>
    <sheet name="Oviedo Alevín F (8)" sheetId="2" r:id="rId2"/>
    <sheet name="Oviedo Alevín M (16)" sheetId="3" r:id="rId3"/>
    <sheet name="Oviedo Infantil F (16)" sheetId="4" r:id="rId4"/>
    <sheet name="Oviedo Infantil M (16)" sheetId="5" r:id="rId5"/>
    <sheet name="Oviedo Cadete F (8)" sheetId="6" r:id="rId6"/>
    <sheet name="Oviedo Cadete M (16)" sheetId="7" r:id="rId7"/>
  </sheets>
  <definedNames/>
  <calcPr fullCalcOnLoad="1"/>
</workbook>
</file>

<file path=xl/sharedStrings.xml><?xml version="1.0" encoding="utf-8"?>
<sst xmlns="http://schemas.openxmlformats.org/spreadsheetml/2006/main" count="271" uniqueCount="103">
  <si>
    <t xml:space="preserve"> 1º TORNEO ZONAL</t>
  </si>
  <si>
    <t>Semana</t>
  </si>
  <si>
    <t>Territorial</t>
  </si>
  <si>
    <t>OVIEDO</t>
  </si>
  <si>
    <t>Club</t>
  </si>
  <si>
    <t>Premios en metálico</t>
  </si>
  <si>
    <t xml:space="preserve"> Categoria cadete</t>
  </si>
  <si>
    <t xml:space="preserve"> Femenino</t>
  </si>
  <si>
    <t>Juez Árbitro</t>
  </si>
  <si>
    <t>Licencia</t>
  </si>
  <si>
    <t>Ranking</t>
  </si>
  <si>
    <t>St</t>
  </si>
  <si>
    <t>CS</t>
  </si>
  <si>
    <t>Semifinales</t>
  </si>
  <si>
    <t>Final</t>
  </si>
  <si>
    <t>Maria Jordan de Urries</t>
  </si>
  <si>
    <t>Bye</t>
  </si>
  <si>
    <t>Marina Martinez Movilla</t>
  </si>
  <si>
    <t>Valentina Garcia Montero</t>
  </si>
  <si>
    <t>Carlota Diaz Mercedes</t>
  </si>
  <si>
    <t>Carmen Villanueva Garcia</t>
  </si>
  <si>
    <t>Cecilia Rodriguez Arbesu</t>
  </si>
  <si>
    <t>Emma Pastur Rubio</t>
  </si>
  <si>
    <t>v2.0</t>
  </si>
  <si>
    <t>Sorteo fecha/hora</t>
  </si>
  <si>
    <t>#</t>
  </si>
  <si>
    <t>Cabezas  de serie</t>
  </si>
  <si>
    <t>Lucky Losers</t>
  </si>
  <si>
    <t>Reemplaza a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</si>
  <si>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</si>
  <si>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</si>
  <si>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</si>
  <si>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</si>
  <si>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</si>
  <si>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</si>
  <si>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</si>
  <si>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 xml:space="preserve"> OVIEDO</t>
  </si>
  <si>
    <t>Categoria alevin</t>
  </si>
  <si>
    <t>Victoria Mora Garcia</t>
  </si>
  <si>
    <t>Ines Jordan de Urries</t>
  </si>
  <si>
    <t>Aroa Pisarevskiy Aguirre</t>
  </si>
  <si>
    <t>Carla Pesquera Collado</t>
  </si>
  <si>
    <t>Sofia Arteaga Carreño</t>
  </si>
  <si>
    <t>Sara Blanco Torre</t>
  </si>
  <si>
    <t>Cayetana Morilla Gorgojo</t>
  </si>
  <si>
    <t xml:space="preserve"> Categoria Benjamin</t>
  </si>
  <si>
    <t xml:space="preserve"> Masculino</t>
  </si>
  <si>
    <t>Luca Diego Gonzalez</t>
  </si>
  <si>
    <t>Ignacio Prieto Gonzalez</t>
  </si>
  <si>
    <t>Alvaro Rodriguez Veiga</t>
  </si>
  <si>
    <t>Alfredo R. Prieto Gonzalez</t>
  </si>
  <si>
    <t>Juan Rodriguez Braña</t>
  </si>
  <si>
    <t>Lucas Ramos Laporte</t>
  </si>
  <si>
    <t>Categoria cadete</t>
  </si>
  <si>
    <t xml:space="preserve"> masculino</t>
  </si>
  <si>
    <t>Cuartos Final</t>
  </si>
  <si>
    <t>Alfonso Gutierrez Lopez</t>
  </si>
  <si>
    <t>Askalech Fernandez Perez</t>
  </si>
  <si>
    <t>Aitor Gonzalez Suarez</t>
  </si>
  <si>
    <t>Adrian Fariña Rodriguez</t>
  </si>
  <si>
    <t>Miguel Fernandez Alvarez</t>
  </si>
  <si>
    <t>Adrian Garcia Gomez</t>
  </si>
  <si>
    <t>Dean Reparado Lautaro</t>
  </si>
  <si>
    <t>Pelayo Garcia Lopez</t>
  </si>
  <si>
    <t>Jose Alvarez Rodriguez</t>
  </si>
  <si>
    <t>Javier Garcia Revuelta</t>
  </si>
  <si>
    <t>Pablo Vega Gonzalez</t>
  </si>
  <si>
    <t>Guillermo López Anglada</t>
  </si>
  <si>
    <t>Pelayo Garcia Fernandez</t>
  </si>
  <si>
    <t xml:space="preserve"> Categoría Infantil</t>
  </si>
  <si>
    <t>Femenino</t>
  </si>
  <si>
    <t>Marina Traverso Zabalo</t>
  </si>
  <si>
    <t>Elena Martinez Movilla</t>
  </si>
  <si>
    <t>Carmen Prieto Gonzalez</t>
  </si>
  <si>
    <t>Julia Jimenez Sanchez</t>
  </si>
  <si>
    <t>Emma Díaz Mercedes</t>
  </si>
  <si>
    <t>Marta Cogollor Gonzalez</t>
  </si>
  <si>
    <t>Sara Álvarez Fernandez</t>
  </si>
  <si>
    <t>Carla Medio Boto</t>
  </si>
  <si>
    <t>Marta de la Vallina Garcia</t>
  </si>
  <si>
    <t>Henar Morilla Gorgojo</t>
  </si>
  <si>
    <t>Álvaro Gutierrez López</t>
  </si>
  <si>
    <t>Aaron Tapia García</t>
  </si>
  <si>
    <t>Enol Romero Rodrigez</t>
  </si>
  <si>
    <t>Pablo Lopez Anglada</t>
  </si>
  <si>
    <t>Nicolas Garcia Gomez</t>
  </si>
  <si>
    <t>Miguel Garcia Revuelta</t>
  </si>
  <si>
    <t>Mateo Cañal Vela</t>
  </si>
  <si>
    <t>Lucas Malaga Baeza</t>
  </si>
  <si>
    <t>Mario Rodriguez Fernandez</t>
  </si>
  <si>
    <t>Marcos F. Miranda Gonzalez</t>
  </si>
  <si>
    <t>Borja Labrador Cabal</t>
  </si>
  <si>
    <t xml:space="preserve"> Categoria Alevin</t>
  </si>
  <si>
    <t>Fco. Javier Junzeda Fernandez</t>
  </si>
  <si>
    <t>Jesus Ledo Botella</t>
  </si>
  <si>
    <t>Fernando Cogollon Gonzalez</t>
  </si>
  <si>
    <t>Santiago Cano Molina</t>
  </si>
  <si>
    <t>Efren Feito Cueva</t>
  </si>
  <si>
    <t>Javier Rodriguez Vega</t>
  </si>
  <si>
    <t>Lucas Lopez Sanchez</t>
  </si>
  <si>
    <t>Martin Ledo Botella</t>
  </si>
  <si>
    <t>Ramon Cuesta Blanco</t>
  </si>
  <si>
    <t>Ignacio Terroba Fernandez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</si>
</sst>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d\-mmm\-yy;@"/>
    <numFmt numFmtId="165" formatCode="h:mm;@"/>
    <numFmt numFmtId="166" formatCode="#,##0\ &quot;€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indexed="9"/>
      <name val="Arial"/>
      <family val="2"/>
    </font>
    <font>
      <b/>
      <sz val="8.5"/>
      <color indexed="42"/>
      <name val="Arial"/>
      <family val="2"/>
    </font>
    <font>
      <i/>
      <sz val="8.5"/>
      <name val="Arial"/>
      <family val="2"/>
    </font>
    <font>
      <sz val="7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43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49" fontId="18" fillId="0" borderId="0" xfId="0" applyNumberFormat="1" applyFont="1" applyAlignment="1" applyProtection="1">
      <alignment horizontal="center"/>
      <protection hidden="1"/>
    </xf>
    <xf numFmtId="0" fontId="20" fillId="33" borderId="0" xfId="53" applyFont="1" applyFill="1" applyAlignment="1" applyProtection="1">
      <alignment horizontal="center" vertical="center"/>
      <protection hidden="1"/>
    </xf>
    <xf numFmtId="0" fontId="20" fillId="33" borderId="0" xfId="53" applyFont="1" applyFill="1" applyAlignment="1" applyProtection="1">
      <alignment horizontal="center" vertical="center"/>
      <protection hidden="1"/>
    </xf>
    <xf numFmtId="49" fontId="20" fillId="33" borderId="0" xfId="53" applyNumberFormat="1" applyFont="1" applyFill="1" applyAlignment="1" applyProtection="1">
      <alignment horizontal="center" vertical="center"/>
      <protection hidden="1"/>
    </xf>
    <xf numFmtId="49" fontId="21" fillId="33" borderId="0" xfId="53" applyNumberFormat="1" applyFont="1" applyFill="1" applyAlignment="1" applyProtection="1">
      <alignment horizontal="right" vertical="center"/>
      <protection hidden="1"/>
    </xf>
    <xf numFmtId="164" fontId="22" fillId="0" borderId="0" xfId="0" applyNumberFormat="1" applyFont="1" applyAlignment="1" applyProtection="1">
      <alignment horizontal="center" vertical="center"/>
      <protection hidden="1"/>
    </xf>
    <xf numFmtId="164" fontId="22" fillId="0" borderId="0" xfId="0" applyNumberFormat="1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2" fillId="0" borderId="0" xfId="51" applyNumberFormat="1" applyFont="1" applyBorder="1" applyAlignment="1" applyProtection="1">
      <alignment horizontal="center" vertical="center"/>
      <protection hidden="1"/>
    </xf>
    <xf numFmtId="49" fontId="23" fillId="0" borderId="0" xfId="53" applyNumberFormat="1" applyFont="1" applyAlignment="1" applyProtection="1">
      <alignment horizontal="right" vertical="center"/>
      <protection hidden="1"/>
    </xf>
    <xf numFmtId="49" fontId="20" fillId="33" borderId="0" xfId="53" applyNumberFormat="1" applyFont="1" applyFill="1" applyAlignment="1" applyProtection="1">
      <alignment horizontal="right" vertical="center"/>
      <protection hidden="1"/>
    </xf>
    <xf numFmtId="166" fontId="22" fillId="0" borderId="10" xfId="53" applyNumberFormat="1" applyFont="1" applyBorder="1" applyAlignment="1" applyProtection="1">
      <alignment horizontal="center" vertical="center"/>
      <protection hidden="1"/>
    </xf>
    <xf numFmtId="49" fontId="22" fillId="0" borderId="10" xfId="53" applyNumberFormat="1" applyFont="1" applyBorder="1" applyAlignment="1" applyProtection="1">
      <alignment horizontal="center" vertical="center"/>
      <protection hidden="1"/>
    </xf>
    <xf numFmtId="0" fontId="22" fillId="0" borderId="10" xfId="51" applyNumberFormat="1" applyFont="1" applyBorder="1" applyAlignment="1" applyProtection="1">
      <alignment horizontal="center" vertical="center"/>
      <protection hidden="1"/>
    </xf>
    <xf numFmtId="49" fontId="22" fillId="0" borderId="10" xfId="53" applyNumberFormat="1" applyFont="1" applyBorder="1" applyAlignment="1" applyProtection="1">
      <alignment horizontal="right" vertical="center"/>
      <protection hidden="1"/>
    </xf>
    <xf numFmtId="0" fontId="24" fillId="33" borderId="0" xfId="54" applyFont="1" applyFill="1" applyAlignment="1" applyProtection="1">
      <alignment horizontal="right" vertical="center"/>
      <protection hidden="1"/>
    </xf>
    <xf numFmtId="0" fontId="24" fillId="33" borderId="0" xfId="54" applyFont="1" applyFill="1" applyAlignment="1" applyProtection="1">
      <alignment horizontal="center" vertical="center"/>
      <protection hidden="1"/>
    </xf>
    <xf numFmtId="0" fontId="25" fillId="33" borderId="0" xfId="54" applyFont="1" applyFill="1" applyAlignment="1" applyProtection="1">
      <alignment horizontal="right" vertical="center"/>
      <protection locked="0"/>
    </xf>
    <xf numFmtId="0" fontId="25" fillId="0" borderId="0" xfId="54" applyFont="1" applyAlignment="1" applyProtection="1">
      <alignment horizontal="right" vertical="center"/>
      <protection locked="0"/>
    </xf>
    <xf numFmtId="0" fontId="25" fillId="0" borderId="0" xfId="54" applyFont="1" applyAlignment="1" applyProtection="1">
      <alignment horizontal="center" vertical="center"/>
      <protection locked="0"/>
    </xf>
    <xf numFmtId="0" fontId="25" fillId="0" borderId="0" xfId="54" applyFont="1" applyAlignment="1" applyProtection="1">
      <alignment horizontal="left" vertical="center"/>
      <protection locked="0"/>
    </xf>
    <xf numFmtId="0" fontId="26" fillId="33" borderId="0" xfId="54" applyFont="1" applyFill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right" vertical="center" shrinkToFit="1"/>
      <protection hidden="1"/>
    </xf>
    <xf numFmtId="0" fontId="27" fillId="0" borderId="11" xfId="0" applyFont="1" applyBorder="1" applyAlignment="1" applyProtection="1">
      <alignment horizontal="center" vertical="center"/>
      <protection hidden="1"/>
    </xf>
    <xf numFmtId="0" fontId="28" fillId="34" borderId="11" xfId="53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vertical="center"/>
      <protection hidden="1"/>
    </xf>
    <xf numFmtId="0" fontId="27" fillId="0" borderId="0" xfId="54" applyFont="1" applyAlignment="1" applyProtection="1">
      <alignment vertical="center"/>
      <protection locked="0"/>
    </xf>
    <xf numFmtId="0" fontId="29" fillId="0" borderId="0" xfId="53" applyFont="1" applyProtection="1">
      <alignment/>
      <protection hidden="1"/>
    </xf>
    <xf numFmtId="0" fontId="27" fillId="33" borderId="0" xfId="54" applyFont="1" applyFill="1" applyAlignment="1" applyProtection="1">
      <alignment horizontal="center" vertical="center"/>
      <protection locked="0"/>
    </xf>
    <xf numFmtId="0" fontId="27" fillId="0" borderId="0" xfId="54" applyFont="1" applyAlignment="1" applyProtection="1">
      <alignment horizontal="right" vertical="center"/>
      <protection hidden="1"/>
    </xf>
    <xf numFmtId="0" fontId="27" fillId="0" borderId="0" xfId="54" applyFont="1" applyAlignment="1" applyProtection="1">
      <alignment horizontal="center" vertical="center"/>
      <protection hidden="1"/>
    </xf>
    <xf numFmtId="0" fontId="27" fillId="0" borderId="0" xfId="54" applyFont="1" applyAlignment="1" applyProtection="1">
      <alignment horizontal="center" vertical="center"/>
      <protection locked="0"/>
    </xf>
    <xf numFmtId="0" fontId="27" fillId="0" borderId="12" xfId="54" applyFont="1" applyBorder="1" applyAlignment="1" applyProtection="1">
      <alignment vertical="center"/>
      <protection hidden="1"/>
    </xf>
    <xf numFmtId="0" fontId="50" fillId="0" borderId="0" xfId="54" applyFont="1" applyAlignment="1" applyProtection="1">
      <alignment horizontal="center" vertical="center"/>
      <protection hidden="1"/>
    </xf>
    <xf numFmtId="0" fontId="27" fillId="0" borderId="11" xfId="54" applyFont="1" applyBorder="1" applyAlignment="1" applyProtection="1">
      <alignment horizontal="right" vertical="center" shrinkToFit="1"/>
      <protection hidden="1"/>
    </xf>
    <xf numFmtId="0" fontId="27" fillId="0" borderId="11" xfId="54" applyFont="1" applyBorder="1" applyAlignment="1" applyProtection="1">
      <alignment horizontal="center" vertical="center"/>
      <protection hidden="1"/>
    </xf>
    <xf numFmtId="0" fontId="28" fillId="34" borderId="11" xfId="54" applyFont="1" applyFill="1" applyBorder="1" applyAlignment="1" applyProtection="1">
      <alignment horizontal="center" vertical="center"/>
      <protection locked="0"/>
    </xf>
    <xf numFmtId="0" fontId="27" fillId="0" borderId="13" xfId="54" applyFont="1" applyBorder="1" applyAlignment="1" applyProtection="1">
      <alignment vertical="center"/>
      <protection hidden="1"/>
    </xf>
    <xf numFmtId="0" fontId="27" fillId="0" borderId="12" xfId="54" applyFont="1" applyBorder="1" applyAlignment="1" applyProtection="1">
      <alignment horizontal="center" vertical="center"/>
      <protection locked="0"/>
    </xf>
    <xf numFmtId="0" fontId="28" fillId="0" borderId="0" xfId="54" applyFont="1" applyAlignment="1" applyProtection="1">
      <alignment horizontal="center" vertical="center"/>
      <protection locked="0"/>
    </xf>
    <xf numFmtId="0" fontId="27" fillId="0" borderId="0" xfId="54" applyFont="1" applyAlignment="1" applyProtection="1">
      <alignment vertical="center"/>
      <protection hidden="1"/>
    </xf>
    <xf numFmtId="0" fontId="27" fillId="0" borderId="14" xfId="54" applyFont="1" applyBorder="1" applyAlignment="1" applyProtection="1">
      <alignment horizontal="center" vertical="center"/>
      <protection locked="0"/>
    </xf>
    <xf numFmtId="0" fontId="27" fillId="0" borderId="11" xfId="54" applyFont="1" applyBorder="1" applyAlignment="1" applyProtection="1">
      <alignment vertical="center"/>
      <protection hidden="1"/>
    </xf>
    <xf numFmtId="0" fontId="50" fillId="0" borderId="14" xfId="54" applyFont="1" applyBorder="1" applyAlignment="1" applyProtection="1">
      <alignment horizontal="center" vertical="center"/>
      <protection hidden="1"/>
    </xf>
    <xf numFmtId="0" fontId="27" fillId="0" borderId="15" xfId="54" applyFont="1" applyBorder="1" applyAlignment="1" applyProtection="1">
      <alignment vertical="center"/>
      <protection locked="0"/>
    </xf>
    <xf numFmtId="0" fontId="27" fillId="0" borderId="16" xfId="54" applyFont="1" applyBorder="1" applyAlignment="1" applyProtection="1">
      <alignment horizontal="center" vertical="center"/>
      <protection locked="0"/>
    </xf>
    <xf numFmtId="0" fontId="31" fillId="34" borderId="11" xfId="54" applyFont="1" applyFill="1" applyBorder="1" applyAlignment="1" applyProtection="1">
      <alignment horizontal="center" vertical="center"/>
      <protection locked="0"/>
    </xf>
    <xf numFmtId="0" fontId="27" fillId="0" borderId="10" xfId="54" applyFont="1" applyBorder="1" applyAlignment="1" applyProtection="1">
      <alignment horizontal="center" vertical="center"/>
      <protection hidden="1"/>
    </xf>
    <xf numFmtId="0" fontId="32" fillId="0" borderId="0" xfId="54" applyFont="1" applyAlignment="1" applyProtection="1">
      <alignment horizontal="center" vertical="center"/>
      <protection locked="0"/>
    </xf>
    <xf numFmtId="0" fontId="26" fillId="0" borderId="0" xfId="54" applyFont="1" applyAlignment="1" applyProtection="1">
      <alignment horizontal="center" vertical="center"/>
      <protection locked="0"/>
    </xf>
    <xf numFmtId="49" fontId="20" fillId="33" borderId="17" xfId="53" applyNumberFormat="1" applyFont="1" applyFill="1" applyBorder="1" applyAlignment="1" applyProtection="1">
      <alignment horizontal="center" vertical="center"/>
      <protection locked="0"/>
    </xf>
    <xf numFmtId="49" fontId="20" fillId="33" borderId="18" xfId="53" applyNumberFormat="1" applyFont="1" applyFill="1" applyBorder="1" applyAlignment="1" applyProtection="1">
      <alignment horizontal="center" vertical="center"/>
      <protection locked="0"/>
    </xf>
    <xf numFmtId="49" fontId="20" fillId="33" borderId="19" xfId="53" applyNumberFormat="1" applyFont="1" applyFill="1" applyBorder="1" applyAlignment="1" applyProtection="1">
      <alignment horizontal="center" vertical="center"/>
      <protection locked="0"/>
    </xf>
    <xf numFmtId="49" fontId="21" fillId="33" borderId="20" xfId="53" applyNumberFormat="1" applyFont="1" applyFill="1" applyBorder="1" applyAlignment="1" applyProtection="1">
      <alignment horizontal="center" vertical="center"/>
      <protection locked="0"/>
    </xf>
    <xf numFmtId="49" fontId="21" fillId="33" borderId="21" xfId="53" applyNumberFormat="1" applyFont="1" applyFill="1" applyBorder="1" applyAlignment="1" applyProtection="1">
      <alignment horizontal="center" vertical="center"/>
      <protection locked="0"/>
    </xf>
    <xf numFmtId="49" fontId="21" fillId="33" borderId="17" xfId="53" applyNumberFormat="1" applyFont="1" applyFill="1" applyBorder="1" applyAlignment="1" applyProtection="1">
      <alignment horizontal="center" vertical="center"/>
      <protection locked="0"/>
    </xf>
    <xf numFmtId="49" fontId="21" fillId="33" borderId="18" xfId="53" applyNumberFormat="1" applyFont="1" applyFill="1" applyBorder="1" applyAlignment="1" applyProtection="1">
      <alignment horizontal="center" vertical="center"/>
      <protection locked="0"/>
    </xf>
    <xf numFmtId="49" fontId="21" fillId="33" borderId="22" xfId="53" applyNumberFormat="1" applyFont="1" applyFill="1" applyBorder="1" applyAlignment="1" applyProtection="1">
      <alignment horizontal="center" vertical="center"/>
      <protection locked="0"/>
    </xf>
    <xf numFmtId="49" fontId="21" fillId="33" borderId="18" xfId="53" applyNumberFormat="1" applyFont="1" applyFill="1" applyBorder="1" applyAlignment="1" applyProtection="1">
      <alignment horizontal="center" vertical="center"/>
      <protection locked="0"/>
    </xf>
    <xf numFmtId="49" fontId="21" fillId="33" borderId="19" xfId="53" applyNumberFormat="1" applyFont="1" applyFill="1" applyBorder="1" applyAlignment="1" applyProtection="1">
      <alignment horizontal="center" vertical="center"/>
      <protection locked="0"/>
    </xf>
    <xf numFmtId="0" fontId="24" fillId="0" borderId="23" xfId="53" applyFont="1" applyBorder="1" applyAlignment="1" applyProtection="1">
      <alignment horizontal="center" vertical="center"/>
      <protection locked="0"/>
    </xf>
    <xf numFmtId="0" fontId="24" fillId="0" borderId="24" xfId="53" applyFont="1" applyBorder="1" applyAlignment="1" applyProtection="1">
      <alignment horizontal="center" vertical="center"/>
      <protection locked="0"/>
    </xf>
    <xf numFmtId="0" fontId="24" fillId="0" borderId="25" xfId="53" applyFont="1" applyBorder="1" applyAlignment="1" applyProtection="1">
      <alignment horizontal="center" vertical="center"/>
      <protection locked="0"/>
    </xf>
    <xf numFmtId="0" fontId="24" fillId="35" borderId="26" xfId="53" applyFont="1" applyFill="1" applyBorder="1" applyAlignment="1" applyProtection="1">
      <alignment horizontal="center" vertical="center"/>
      <protection locked="0"/>
    </xf>
    <xf numFmtId="0" fontId="24" fillId="35" borderId="27" xfId="54" applyFont="1" applyFill="1" applyBorder="1" applyAlignment="1" applyProtection="1">
      <alignment vertical="center"/>
      <protection hidden="1"/>
    </xf>
    <xf numFmtId="49" fontId="24" fillId="35" borderId="28" xfId="53" applyNumberFormat="1" applyFont="1" applyFill="1" applyBorder="1" applyAlignment="1" applyProtection="1">
      <alignment horizontal="center" vertical="center"/>
      <protection locked="0"/>
    </xf>
    <xf numFmtId="49" fontId="24" fillId="35" borderId="0" xfId="53" applyNumberFormat="1" applyFont="1" applyFill="1" applyAlignment="1" applyProtection="1">
      <alignment horizontal="center" vertical="center"/>
      <protection locked="0"/>
    </xf>
    <xf numFmtId="49" fontId="24" fillId="35" borderId="14" xfId="53" applyNumberFormat="1" applyFont="1" applyFill="1" applyBorder="1" applyAlignment="1" applyProtection="1">
      <alignment horizontal="center" vertical="center"/>
      <protection locked="0"/>
    </xf>
    <xf numFmtId="49" fontId="24" fillId="35" borderId="0" xfId="53" applyNumberFormat="1" applyFont="1" applyFill="1" applyAlignment="1" applyProtection="1">
      <alignment horizontal="center" vertical="center"/>
      <protection locked="0"/>
    </xf>
    <xf numFmtId="49" fontId="24" fillId="35" borderId="27" xfId="53" applyNumberFormat="1" applyFont="1" applyFill="1" applyBorder="1" applyAlignment="1" applyProtection="1">
      <alignment horizontal="center" vertical="center"/>
      <protection locked="0"/>
    </xf>
    <xf numFmtId="0" fontId="20" fillId="33" borderId="17" xfId="53" applyFont="1" applyFill="1" applyBorder="1" applyAlignment="1" applyProtection="1">
      <alignment horizontal="center" vertical="center"/>
      <protection locked="0"/>
    </xf>
    <xf numFmtId="0" fontId="20" fillId="33" borderId="18" xfId="53" applyFont="1" applyFill="1" applyBorder="1" applyAlignment="1" applyProtection="1">
      <alignment horizontal="center" vertical="center"/>
      <protection locked="0"/>
    </xf>
    <xf numFmtId="0" fontId="20" fillId="33" borderId="19" xfId="53" applyFont="1" applyFill="1" applyBorder="1" applyAlignment="1" applyProtection="1">
      <alignment horizontal="center" vertical="center"/>
      <protection locked="0"/>
    </xf>
    <xf numFmtId="0" fontId="24" fillId="35" borderId="29" xfId="53" applyFont="1" applyFill="1" applyBorder="1" applyAlignment="1" applyProtection="1">
      <alignment horizontal="center" vertical="center"/>
      <protection locked="0"/>
    </xf>
    <xf numFmtId="0" fontId="24" fillId="35" borderId="30" xfId="53" applyFont="1" applyFill="1" applyBorder="1" applyAlignment="1" applyProtection="1">
      <alignment vertical="center"/>
      <protection hidden="1"/>
    </xf>
    <xf numFmtId="0" fontId="24" fillId="0" borderId="31" xfId="53" applyFont="1" applyBorder="1" applyAlignment="1" applyProtection="1">
      <alignment horizontal="center" vertical="center"/>
      <protection locked="0"/>
    </xf>
    <xf numFmtId="0" fontId="24" fillId="0" borderId="10" xfId="53" applyFont="1" applyBorder="1" applyAlignment="1" applyProtection="1">
      <alignment horizontal="center" vertical="center"/>
      <protection locked="0"/>
    </xf>
    <xf numFmtId="0" fontId="24" fillId="0" borderId="32" xfId="53" applyFont="1" applyBorder="1" applyAlignment="1" applyProtection="1">
      <alignment horizontal="center" vertical="center"/>
      <protection locked="0"/>
    </xf>
    <xf numFmtId="49" fontId="24" fillId="0" borderId="31" xfId="53" applyNumberFormat="1" applyFont="1" applyBorder="1" applyAlignment="1" applyProtection="1">
      <alignment horizontal="center" vertical="center"/>
      <protection locked="0"/>
    </xf>
    <xf numFmtId="49" fontId="24" fillId="0" borderId="10" xfId="53" applyNumberFormat="1" applyFont="1" applyBorder="1" applyAlignment="1" applyProtection="1">
      <alignment horizontal="center" vertical="center"/>
      <protection locked="0"/>
    </xf>
    <xf numFmtId="49" fontId="24" fillId="0" borderId="32" xfId="53" applyNumberFormat="1" applyFont="1" applyBorder="1" applyAlignment="1" applyProtection="1">
      <alignment horizontal="center" vertical="center"/>
      <protection locked="0"/>
    </xf>
    <xf numFmtId="0" fontId="24" fillId="0" borderId="29" xfId="53" applyFont="1" applyBorder="1" applyAlignment="1" applyProtection="1">
      <alignment horizontal="center" vertical="center"/>
      <protection hidden="1"/>
    </xf>
    <xf numFmtId="0" fontId="24" fillId="0" borderId="30" xfId="53" applyFont="1" applyBorder="1" applyAlignment="1" applyProtection="1">
      <alignment vertical="center"/>
      <protection hidden="1"/>
    </xf>
    <xf numFmtId="49" fontId="24" fillId="0" borderId="28" xfId="53" applyNumberFormat="1" applyFont="1" applyBorder="1" applyAlignment="1" applyProtection="1">
      <alignment horizontal="center" vertical="center"/>
      <protection hidden="1"/>
    </xf>
    <xf numFmtId="0" fontId="24" fillId="0" borderId="0" xfId="53" applyFont="1" applyAlignment="1" applyProtection="1">
      <alignment horizontal="center" vertical="center"/>
      <protection hidden="1"/>
    </xf>
    <xf numFmtId="0" fontId="24" fillId="0" borderId="27" xfId="53" applyFont="1" applyBorder="1" applyAlignment="1" applyProtection="1">
      <alignment horizontal="center" vertical="center"/>
      <protection hidden="1"/>
    </xf>
    <xf numFmtId="0" fontId="24" fillId="0" borderId="31" xfId="53" applyFont="1" applyBorder="1" applyAlignment="1" applyProtection="1">
      <alignment horizontal="center" vertical="center"/>
      <protection hidden="1"/>
    </xf>
    <xf numFmtId="0" fontId="24" fillId="0" borderId="10" xfId="53" applyFont="1" applyBorder="1" applyAlignment="1" applyProtection="1">
      <alignment horizontal="center" vertical="center"/>
      <protection hidden="1"/>
    </xf>
    <xf numFmtId="0" fontId="24" fillId="0" borderId="32" xfId="53" applyFont="1" applyBorder="1" applyAlignment="1" applyProtection="1">
      <alignment horizontal="center" vertical="center"/>
      <protection hidden="1"/>
    </xf>
    <xf numFmtId="0" fontId="24" fillId="0" borderId="33" xfId="53" applyFont="1" applyBorder="1" applyAlignment="1" applyProtection="1">
      <alignment horizontal="center" vertical="center"/>
      <protection hidden="1"/>
    </xf>
    <xf numFmtId="0" fontId="24" fillId="0" borderId="34" xfId="53" applyFont="1" applyBorder="1" applyAlignment="1" applyProtection="1">
      <alignment vertical="center"/>
      <protection hidden="1"/>
    </xf>
    <xf numFmtId="49" fontId="24" fillId="35" borderId="31" xfId="53" applyNumberFormat="1" applyFont="1" applyFill="1" applyBorder="1" applyAlignment="1" applyProtection="1">
      <alignment horizontal="center" vertical="center"/>
      <protection locked="0"/>
    </xf>
    <xf numFmtId="49" fontId="24" fillId="35" borderId="10" xfId="53" applyNumberFormat="1" applyFont="1" applyFill="1" applyBorder="1" applyAlignment="1" applyProtection="1">
      <alignment horizontal="center" vertical="center"/>
      <protection locked="0"/>
    </xf>
    <xf numFmtId="49" fontId="24" fillId="35" borderId="35" xfId="53" applyNumberFormat="1" applyFont="1" applyFill="1" applyBorder="1" applyAlignment="1" applyProtection="1">
      <alignment horizontal="center" vertical="center"/>
      <protection locked="0"/>
    </xf>
    <xf numFmtId="49" fontId="24" fillId="35" borderId="10" xfId="53" applyNumberFormat="1" applyFont="1" applyFill="1" applyBorder="1" applyAlignment="1" applyProtection="1">
      <alignment horizontal="center" vertical="center"/>
      <protection locked="0"/>
    </xf>
    <xf numFmtId="49" fontId="24" fillId="35" borderId="32" xfId="53" applyNumberFormat="1" applyFont="1" applyFill="1" applyBorder="1" applyAlignment="1" applyProtection="1">
      <alignment horizontal="center" vertical="center"/>
      <protection locked="0"/>
    </xf>
    <xf numFmtId="0" fontId="19" fillId="0" borderId="0" xfId="53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33" fillId="0" borderId="0" xfId="53" applyFont="1" applyProtection="1">
      <alignment/>
      <protection locked="0"/>
    </xf>
    <xf numFmtId="0" fontId="29" fillId="0" borderId="0" xfId="53" applyFont="1" applyProtection="1">
      <alignment/>
      <protection locked="0"/>
    </xf>
    <xf numFmtId="0" fontId="25" fillId="0" borderId="36" xfId="53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9" fillId="0" borderId="0" xfId="54" applyProtection="1">
      <alignment/>
      <protection locked="0"/>
    </xf>
    <xf numFmtId="0" fontId="20" fillId="0" borderId="0" xfId="53" applyFont="1" applyAlignment="1" applyProtection="1">
      <alignment horizontal="center" vertical="center"/>
      <protection hidden="1"/>
    </xf>
    <xf numFmtId="49" fontId="21" fillId="0" borderId="0" xfId="53" applyNumberFormat="1" applyFont="1" applyAlignment="1" applyProtection="1">
      <alignment horizontal="right" vertical="center"/>
      <protection hidden="1"/>
    </xf>
    <xf numFmtId="49" fontId="20" fillId="0" borderId="0" xfId="53" applyNumberFormat="1" applyFont="1" applyAlignment="1" applyProtection="1">
      <alignment horizontal="right" vertical="center"/>
      <protection hidden="1"/>
    </xf>
    <xf numFmtId="49" fontId="22" fillId="0" borderId="0" xfId="53" applyNumberFormat="1" applyFont="1" applyAlignment="1" applyProtection="1">
      <alignment horizontal="right" vertical="center"/>
      <protection hidden="1"/>
    </xf>
    <xf numFmtId="0" fontId="24" fillId="0" borderId="0" xfId="54" applyFont="1" applyAlignment="1" applyProtection="1">
      <alignment horizontal="center" vertical="center"/>
      <protection hidden="1"/>
    </xf>
    <xf numFmtId="0" fontId="26" fillId="33" borderId="0" xfId="0" applyFont="1" applyFill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7" fillId="33" borderId="0" xfId="0" applyFont="1" applyFill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right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vertical="center"/>
      <protection hidden="1"/>
    </xf>
    <xf numFmtId="0" fontId="50" fillId="0" borderId="0" xfId="0" applyFont="1" applyAlignment="1">
      <alignment horizontal="center" vertical="center" shrinkToFit="1"/>
    </xf>
    <xf numFmtId="0" fontId="27" fillId="0" borderId="0" xfId="0" applyFont="1" applyAlignment="1" applyProtection="1">
      <alignment horizontal="center" vertical="center" shrinkToFit="1"/>
      <protection locked="0"/>
    </xf>
    <xf numFmtId="0" fontId="27" fillId="0" borderId="13" xfId="0" applyFont="1" applyBorder="1" applyAlignment="1" applyProtection="1">
      <alignment vertical="center"/>
      <protection hidden="1"/>
    </xf>
    <xf numFmtId="0" fontId="27" fillId="0" borderId="12" xfId="0" applyFont="1" applyBorder="1" applyAlignment="1" applyProtection="1">
      <alignment horizontal="center" vertical="center" shrinkToFit="1"/>
      <protection locked="0"/>
    </xf>
    <xf numFmtId="0" fontId="50" fillId="0" borderId="0" xfId="0" applyFont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hidden="1"/>
    </xf>
    <xf numFmtId="0" fontId="27" fillId="0" borderId="14" xfId="0" applyFont="1" applyBorder="1" applyAlignment="1" applyProtection="1">
      <alignment horizontal="center" vertical="center" shrinkToFit="1"/>
      <protection locked="0"/>
    </xf>
    <xf numFmtId="0" fontId="50" fillId="0" borderId="0" xfId="54" applyFont="1" applyAlignment="1" applyProtection="1">
      <alignment horizontal="center" vertical="center" shrinkToFit="1"/>
      <protection hidden="1"/>
    </xf>
    <xf numFmtId="0" fontId="50" fillId="0" borderId="14" xfId="0" applyFont="1" applyBorder="1" applyAlignment="1" applyProtection="1">
      <alignment horizontal="center" vertical="center" shrinkToFit="1"/>
      <protection hidden="1"/>
    </xf>
    <xf numFmtId="0" fontId="50" fillId="0" borderId="37" xfId="0" applyFont="1" applyBorder="1" applyAlignment="1" applyProtection="1">
      <alignment horizontal="center" vertical="center" shrinkToFit="1"/>
      <protection hidden="1"/>
    </xf>
    <xf numFmtId="0" fontId="50" fillId="0" borderId="37" xfId="0" applyFont="1" applyBorder="1" applyAlignment="1">
      <alignment horizontal="center" vertical="center" shrinkToFit="1"/>
    </xf>
    <xf numFmtId="0" fontId="50" fillId="0" borderId="37" xfId="0" applyFont="1" applyBorder="1" applyAlignment="1" applyProtection="1">
      <alignment horizontal="center" vertical="center" shrinkToFit="1"/>
      <protection locked="0"/>
    </xf>
    <xf numFmtId="0" fontId="50" fillId="0" borderId="0" xfId="0" applyFont="1" applyAlignment="1" applyProtection="1">
      <alignment horizontal="center" vertical="center" shrinkToFit="1"/>
      <protection hidden="1"/>
    </xf>
    <xf numFmtId="0" fontId="24" fillId="0" borderId="14" xfId="0" applyFont="1" applyBorder="1" applyAlignment="1" applyProtection="1">
      <alignment horizontal="center" vertical="center" shrinkToFit="1"/>
      <protection hidden="1"/>
    </xf>
    <xf numFmtId="0" fontId="24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4" fillId="35" borderId="26" xfId="53" applyFont="1" applyFill="1" applyBorder="1" applyAlignment="1" applyProtection="1">
      <alignment horizontal="center" vertical="center"/>
      <protection hidden="1"/>
    </xf>
    <xf numFmtId="0" fontId="24" fillId="35" borderId="29" xfId="53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0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  <color theme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33</xdr:row>
      <xdr:rowOff>85725</xdr:rowOff>
    </xdr:from>
    <xdr:to>
      <xdr:col>10</xdr:col>
      <xdr:colOff>504825</xdr:colOff>
      <xdr:row>38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6429375"/>
          <a:ext cx="4572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33</xdr:row>
      <xdr:rowOff>85725</xdr:rowOff>
    </xdr:from>
    <xdr:to>
      <xdr:col>10</xdr:col>
      <xdr:colOff>504825</xdr:colOff>
      <xdr:row>38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6429375"/>
          <a:ext cx="4572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49</xdr:row>
      <xdr:rowOff>47625</xdr:rowOff>
    </xdr:from>
    <xdr:to>
      <xdr:col>10</xdr:col>
      <xdr:colOff>438150</xdr:colOff>
      <xdr:row>53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9439275"/>
          <a:ext cx="4572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49</xdr:row>
      <xdr:rowOff>47625</xdr:rowOff>
    </xdr:from>
    <xdr:to>
      <xdr:col>10</xdr:col>
      <xdr:colOff>514350</xdr:colOff>
      <xdr:row>53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439275"/>
          <a:ext cx="4572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49</xdr:row>
      <xdr:rowOff>47625</xdr:rowOff>
    </xdr:from>
    <xdr:to>
      <xdr:col>10</xdr:col>
      <xdr:colOff>485775</xdr:colOff>
      <xdr:row>53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439275"/>
          <a:ext cx="4572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33</xdr:row>
      <xdr:rowOff>85725</xdr:rowOff>
    </xdr:from>
    <xdr:to>
      <xdr:col>10</xdr:col>
      <xdr:colOff>504825</xdr:colOff>
      <xdr:row>38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6429375"/>
          <a:ext cx="4572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49</xdr:row>
      <xdr:rowOff>66675</xdr:rowOff>
    </xdr:from>
    <xdr:to>
      <xdr:col>10</xdr:col>
      <xdr:colOff>400050</xdr:colOff>
      <xdr:row>54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458325"/>
          <a:ext cx="4572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M9" sqref="M9"/>
    </sheetView>
  </sheetViews>
  <sheetFormatPr defaultColWidth="11.421875" defaultRowHeight="15"/>
  <cols>
    <col min="1" max="1" width="2.7109375" style="0" bestFit="1" customWidth="1"/>
    <col min="2" max="2" width="7.57421875" style="0" customWidth="1"/>
    <col min="3" max="3" width="5.28125" style="0" bestFit="1" customWidth="1"/>
    <col min="4" max="4" width="4.00390625" style="0" customWidth="1"/>
    <col min="5" max="5" width="2.8515625" style="0" bestFit="1" customWidth="1"/>
    <col min="6" max="6" width="26.7109375" style="0" customWidth="1"/>
    <col min="7" max="7" width="13.7109375" style="0" customWidth="1"/>
    <col min="8" max="8" width="0" style="0" hidden="1" customWidth="1"/>
    <col min="9" max="9" width="13.7109375" style="0" customWidth="1"/>
    <col min="10" max="10" width="0" style="0" hidden="1" customWidth="1"/>
    <col min="11" max="12" width="13.7109375" style="0" customWidth="1"/>
  </cols>
  <sheetData>
    <row r="2" spans="1:12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2" t="s">
        <v>1</v>
      </c>
      <c r="B3" s="2"/>
      <c r="C3" s="2"/>
      <c r="D3" s="2"/>
      <c r="E3" s="2"/>
      <c r="F3" s="3" t="s">
        <v>2</v>
      </c>
      <c r="G3" s="3" t="s">
        <v>36</v>
      </c>
      <c r="H3" s="3"/>
      <c r="I3" s="4"/>
      <c r="J3" s="4"/>
      <c r="K3" s="3" t="s">
        <v>4</v>
      </c>
      <c r="L3" s="5"/>
    </row>
    <row r="4" spans="1:12" ht="15">
      <c r="A4" s="6"/>
      <c r="B4" s="6"/>
      <c r="C4" s="6"/>
      <c r="D4" s="6"/>
      <c r="E4" s="6"/>
      <c r="F4" s="7"/>
      <c r="G4" s="8"/>
      <c r="H4" s="7"/>
      <c r="I4" s="9"/>
      <c r="J4" s="9"/>
      <c r="K4" s="7"/>
      <c r="L4" s="10"/>
    </row>
    <row r="5" spans="1:12" ht="15">
      <c r="A5" s="2" t="s">
        <v>5</v>
      </c>
      <c r="B5" s="2"/>
      <c r="C5" s="2"/>
      <c r="D5" s="2"/>
      <c r="E5" s="2"/>
      <c r="F5" s="3" t="s">
        <v>45</v>
      </c>
      <c r="G5" s="4" t="s">
        <v>46</v>
      </c>
      <c r="H5" s="4"/>
      <c r="I5" s="4"/>
      <c r="J5" s="4"/>
      <c r="K5" s="4"/>
      <c r="L5" s="11" t="s">
        <v>8</v>
      </c>
    </row>
    <row r="6" spans="1:12" ht="15.75" thickBot="1">
      <c r="A6" s="12"/>
      <c r="B6" s="12"/>
      <c r="C6" s="12"/>
      <c r="D6" s="12"/>
      <c r="E6" s="12"/>
      <c r="F6" s="13"/>
      <c r="G6" s="13"/>
      <c r="H6" s="13"/>
      <c r="I6" s="14"/>
      <c r="J6" s="14"/>
      <c r="K6" s="13"/>
      <c r="L6" s="15"/>
    </row>
    <row r="7" spans="1:12" ht="15">
      <c r="A7" s="16"/>
      <c r="B7" s="17" t="s">
        <v>9</v>
      </c>
      <c r="C7" s="17" t="s">
        <v>10</v>
      </c>
      <c r="D7" s="17" t="s">
        <v>11</v>
      </c>
      <c r="E7" s="17" t="s">
        <v>12</v>
      </c>
      <c r="F7" s="17" t="str">
        <f>IF(G6="Femenino","Jugadora","Jugador")</f>
        <v>Jugador</v>
      </c>
      <c r="G7" s="17" t="s">
        <v>13</v>
      </c>
      <c r="H7" s="17"/>
      <c r="I7" s="17" t="s">
        <v>14</v>
      </c>
      <c r="J7" s="17"/>
      <c r="K7" s="17" t="str">
        <f>IF(G6="Femenino","Campeona","Campeón")</f>
        <v>Campeón</v>
      </c>
      <c r="L7" s="17"/>
    </row>
    <row r="8" spans="1:12" ht="15">
      <c r="A8" s="18"/>
      <c r="B8" s="19"/>
      <c r="C8" s="20"/>
      <c r="D8" s="20"/>
      <c r="E8" s="20"/>
      <c r="F8" s="21"/>
      <c r="G8" s="20"/>
      <c r="H8" s="20"/>
      <c r="I8" s="20"/>
      <c r="J8" s="20"/>
      <c r="K8" s="20"/>
      <c r="L8" s="20"/>
    </row>
    <row r="9" spans="1:12" ht="15">
      <c r="A9" s="22">
        <v>1</v>
      </c>
      <c r="B9" s="23"/>
      <c r="C9" s="24"/>
      <c r="D9" s="24"/>
      <c r="E9" s="25"/>
      <c r="F9" s="26" t="s">
        <v>47</v>
      </c>
      <c r="G9" s="27"/>
      <c r="H9" s="27"/>
      <c r="I9" s="27"/>
      <c r="J9" s="27"/>
      <c r="K9" s="27"/>
      <c r="L9" s="28"/>
    </row>
    <row r="10" spans="1:12" ht="15">
      <c r="A10" s="29"/>
      <c r="B10" s="30"/>
      <c r="C10" s="31"/>
      <c r="D10" s="31"/>
      <c r="E10" s="32"/>
      <c r="F10" s="33"/>
      <c r="G10" s="27"/>
      <c r="H10" s="34">
        <f>IF(G10=N9,B9,B11)</f>
        <v>0</v>
      </c>
      <c r="I10" s="32"/>
      <c r="J10" s="32"/>
      <c r="K10" s="32"/>
      <c r="L10" s="32"/>
    </row>
    <row r="11" spans="1:12" ht="15">
      <c r="A11" s="29">
        <v>2</v>
      </c>
      <c r="B11" s="35"/>
      <c r="C11" s="36"/>
      <c r="D11" s="36"/>
      <c r="E11" s="37"/>
      <c r="F11" s="38" t="s">
        <v>16</v>
      </c>
      <c r="G11" s="39"/>
      <c r="H11" s="34"/>
      <c r="I11" s="32"/>
      <c r="J11" s="32"/>
      <c r="K11" s="32"/>
      <c r="L11" s="32"/>
    </row>
    <row r="12" spans="1:12" ht="15">
      <c r="A12" s="29"/>
      <c r="B12" s="30"/>
      <c r="C12" s="31"/>
      <c r="D12" s="31"/>
      <c r="E12" s="40"/>
      <c r="F12" s="41"/>
      <c r="G12" s="42"/>
      <c r="H12" s="34"/>
      <c r="I12" s="27"/>
      <c r="J12" s="34">
        <f>IF(I12=G10,H10,H14)</f>
        <v>0</v>
      </c>
      <c r="K12" s="32"/>
      <c r="L12" s="32"/>
    </row>
    <row r="13" spans="1:12" ht="15">
      <c r="A13" s="22">
        <v>3</v>
      </c>
      <c r="B13" s="35"/>
      <c r="C13" s="36"/>
      <c r="D13" s="36"/>
      <c r="E13" s="37"/>
      <c r="F13" s="43" t="s">
        <v>48</v>
      </c>
      <c r="G13" s="44">
        <f>G10</f>
        <v>0</v>
      </c>
      <c r="H13" s="34"/>
      <c r="I13" s="39"/>
      <c r="J13" s="34"/>
      <c r="K13" s="32"/>
      <c r="L13" s="32"/>
    </row>
    <row r="14" spans="1:12" ht="15">
      <c r="A14" s="29"/>
      <c r="B14" s="30"/>
      <c r="C14" s="31"/>
      <c r="D14" s="31"/>
      <c r="E14" s="40"/>
      <c r="F14" s="33"/>
      <c r="G14" s="45"/>
      <c r="H14" s="34">
        <f>IF(G14=N13,B13,B15)</f>
        <v>0</v>
      </c>
      <c r="I14" s="42"/>
      <c r="J14" s="34"/>
      <c r="K14" s="32"/>
      <c r="L14" s="32"/>
    </row>
    <row r="15" spans="1:12" ht="15">
      <c r="A15" s="29">
        <v>4</v>
      </c>
      <c r="B15" s="35"/>
      <c r="C15" s="36"/>
      <c r="D15" s="36"/>
      <c r="E15" s="37"/>
      <c r="F15" s="38" t="s">
        <v>49</v>
      </c>
      <c r="G15" s="32"/>
      <c r="H15" s="34"/>
      <c r="I15" s="42"/>
      <c r="J15" s="34"/>
      <c r="K15" s="32"/>
      <c r="L15" s="32"/>
    </row>
    <row r="16" spans="1:12" ht="15">
      <c r="A16" s="29"/>
      <c r="B16" s="30"/>
      <c r="C16" s="31"/>
      <c r="D16" s="31"/>
      <c r="E16" s="32"/>
      <c r="F16" s="41"/>
      <c r="G16" s="32"/>
      <c r="H16" s="34"/>
      <c r="I16" s="42"/>
      <c r="J16" s="34"/>
      <c r="K16" s="27"/>
      <c r="L16" s="34"/>
    </row>
    <row r="17" spans="1:12" ht="15">
      <c r="A17" s="29">
        <v>5</v>
      </c>
      <c r="B17" s="35"/>
      <c r="C17" s="36"/>
      <c r="D17" s="36"/>
      <c r="E17" s="37"/>
      <c r="F17" s="43" t="s">
        <v>50</v>
      </c>
      <c r="G17" s="32"/>
      <c r="H17" s="34"/>
      <c r="I17" s="42"/>
      <c r="J17" s="34"/>
      <c r="K17" s="46"/>
      <c r="L17" s="32"/>
    </row>
    <row r="18" spans="1:12" ht="15">
      <c r="A18" s="29"/>
      <c r="B18" s="30"/>
      <c r="C18" s="31"/>
      <c r="D18" s="31"/>
      <c r="E18" s="32"/>
      <c r="F18" s="33"/>
      <c r="G18" s="27"/>
      <c r="H18" s="34">
        <f>IF(G18=N17,B17,B19)</f>
        <v>0</v>
      </c>
      <c r="I18" s="42"/>
      <c r="J18" s="34"/>
      <c r="K18" s="32"/>
      <c r="L18" s="32"/>
    </row>
    <row r="19" spans="1:12" ht="15">
      <c r="A19" s="22">
        <v>6</v>
      </c>
      <c r="B19" s="35"/>
      <c r="C19" s="36"/>
      <c r="D19" s="36"/>
      <c r="E19" s="37"/>
      <c r="F19" s="38" t="s">
        <v>51</v>
      </c>
      <c r="G19" s="39"/>
      <c r="H19" s="34"/>
      <c r="I19" s="44">
        <f>I12</f>
        <v>0</v>
      </c>
      <c r="J19" s="34"/>
      <c r="K19" s="32"/>
      <c r="L19" s="32"/>
    </row>
    <row r="20" spans="1:12" ht="15">
      <c r="A20" s="29"/>
      <c r="B20" s="30"/>
      <c r="C20" s="31"/>
      <c r="D20" s="31"/>
      <c r="E20" s="40"/>
      <c r="F20" s="41"/>
      <c r="G20" s="42"/>
      <c r="H20" s="34"/>
      <c r="I20" s="45"/>
      <c r="J20" s="34">
        <f>IF(I20=G18,H18,H22)</f>
        <v>0</v>
      </c>
      <c r="K20" s="32"/>
      <c r="L20" s="32"/>
    </row>
    <row r="21" spans="1:12" ht="15">
      <c r="A21" s="29">
        <v>7</v>
      </c>
      <c r="B21" s="35"/>
      <c r="C21" s="36"/>
      <c r="D21" s="36"/>
      <c r="E21" s="37"/>
      <c r="F21" s="43" t="s">
        <v>16</v>
      </c>
      <c r="G21" s="44">
        <f>G18</f>
        <v>0</v>
      </c>
      <c r="H21" s="34"/>
      <c r="I21" s="32"/>
      <c r="J21" s="32"/>
      <c r="K21" s="32"/>
      <c r="L21" s="32"/>
    </row>
    <row r="22" spans="1:12" ht="15">
      <c r="A22" s="29"/>
      <c r="B22" s="30"/>
      <c r="C22" s="31"/>
      <c r="D22" s="31"/>
      <c r="E22" s="40"/>
      <c r="F22" s="33"/>
      <c r="G22" s="45"/>
      <c r="H22" s="34">
        <f>IF(G22=N21,B21,B23)</f>
        <v>0</v>
      </c>
      <c r="I22" s="32"/>
      <c r="J22" s="32"/>
      <c r="K22" s="32"/>
      <c r="L22" s="32"/>
    </row>
    <row r="23" spans="1:12" ht="15">
      <c r="A23" s="22">
        <v>8</v>
      </c>
      <c r="B23" s="35"/>
      <c r="C23" s="36"/>
      <c r="D23" s="36"/>
      <c r="E23" s="47"/>
      <c r="F23" s="38" t="s">
        <v>52</v>
      </c>
      <c r="G23" s="32"/>
      <c r="H23" s="32"/>
      <c r="I23" s="32"/>
      <c r="J23" s="32"/>
      <c r="K23" s="32"/>
      <c r="L23" s="32"/>
    </row>
    <row r="24" spans="1:12" ht="15.75" thickBot="1">
      <c r="A24" s="48" t="s">
        <v>23</v>
      </c>
      <c r="B24" s="48"/>
      <c r="C24" s="32"/>
      <c r="D24" s="32"/>
      <c r="E24" s="40"/>
      <c r="F24" s="27"/>
      <c r="G24" s="32"/>
      <c r="H24" s="32"/>
      <c r="I24" s="32"/>
      <c r="J24" s="32"/>
      <c r="K24" s="49"/>
      <c r="L24" s="50"/>
    </row>
    <row r="25" spans="1:12" ht="15">
      <c r="A25" s="51" t="s">
        <v>24</v>
      </c>
      <c r="B25" s="52"/>
      <c r="C25" s="52"/>
      <c r="D25" s="53"/>
      <c r="E25" s="54" t="s">
        <v>25</v>
      </c>
      <c r="F25" s="55" t="s">
        <v>26</v>
      </c>
      <c r="G25" s="56" t="s">
        <v>27</v>
      </c>
      <c r="H25" s="57"/>
      <c r="I25" s="58"/>
      <c r="J25" s="59"/>
      <c r="K25" s="57" t="s">
        <v>28</v>
      </c>
      <c r="L25" s="60"/>
    </row>
    <row r="26" spans="1:12" ht="15.75" thickBot="1">
      <c r="A26" s="61"/>
      <c r="B26" s="62"/>
      <c r="C26" s="62"/>
      <c r="D26" s="63"/>
      <c r="E26" s="64">
        <v>1</v>
      </c>
      <c r="F26" s="65" t="str">
        <f>F9</f>
        <v>Luca Diego Gonzalez</v>
      </c>
      <c r="G26" s="66"/>
      <c r="H26" s="67"/>
      <c r="I26" s="68"/>
      <c r="J26" s="69"/>
      <c r="K26" s="67"/>
      <c r="L26" s="70"/>
    </row>
    <row r="27" spans="1:12" ht="15">
      <c r="A27" s="71" t="s">
        <v>29</v>
      </c>
      <c r="B27" s="72"/>
      <c r="C27" s="72"/>
      <c r="D27" s="73"/>
      <c r="E27" s="74">
        <v>2</v>
      </c>
      <c r="F27" s="75" t="str">
        <f>F23</f>
        <v>Lucas Ramos Laporte</v>
      </c>
      <c r="G27" s="66"/>
      <c r="H27" s="67"/>
      <c r="I27" s="68"/>
      <c r="J27" s="69"/>
      <c r="K27" s="67"/>
      <c r="L27" s="70"/>
    </row>
    <row r="28" spans="1:12" ht="15.75" thickBot="1">
      <c r="A28" s="76"/>
      <c r="B28" s="77"/>
      <c r="C28" s="77"/>
      <c r="D28" s="78"/>
      <c r="E28" s="74">
        <v>3</v>
      </c>
      <c r="F28" s="75">
        <f>IF($E$13=3,$F$13,IF($E$19=3,$F$19,""))</f>
      </c>
      <c r="G28" s="66"/>
      <c r="H28" s="67"/>
      <c r="I28" s="68"/>
      <c r="J28" s="69"/>
      <c r="K28" s="67"/>
      <c r="L28" s="70"/>
    </row>
    <row r="29" spans="1:12" ht="15">
      <c r="A29" s="51" t="s">
        <v>30</v>
      </c>
      <c r="B29" s="52"/>
      <c r="C29" s="52"/>
      <c r="D29" s="53"/>
      <c r="E29" s="74">
        <v>4</v>
      </c>
      <c r="F29" s="75">
        <f>IF($E$13=4,$F$13,IF($E$19=4,$F$19,""))</f>
      </c>
      <c r="G29" s="66"/>
      <c r="H29" s="67"/>
      <c r="I29" s="68"/>
      <c r="J29" s="69"/>
      <c r="K29" s="67"/>
      <c r="L29" s="70"/>
    </row>
    <row r="30" spans="1:12" ht="15.75" thickBot="1">
      <c r="A30" s="79"/>
      <c r="B30" s="80"/>
      <c r="C30" s="80"/>
      <c r="D30" s="81"/>
      <c r="E30" s="82"/>
      <c r="F30" s="83"/>
      <c r="G30" s="66"/>
      <c r="H30" s="67"/>
      <c r="I30" s="68"/>
      <c r="J30" s="69"/>
      <c r="K30" s="67"/>
      <c r="L30" s="70"/>
    </row>
    <row r="31" spans="1:12" ht="15">
      <c r="A31" s="51" t="s">
        <v>31</v>
      </c>
      <c r="B31" s="52"/>
      <c r="C31" s="52"/>
      <c r="D31" s="53"/>
      <c r="E31" s="82"/>
      <c r="F31" s="83"/>
      <c r="G31" s="66"/>
      <c r="H31" s="67"/>
      <c r="I31" s="68"/>
      <c r="J31" s="69"/>
      <c r="K31" s="67"/>
      <c r="L31" s="70"/>
    </row>
    <row r="32" spans="1:12" ht="15">
      <c r="A32" s="84">
        <f>L6</f>
        <v>0</v>
      </c>
      <c r="B32" s="85"/>
      <c r="C32" s="85"/>
      <c r="D32" s="86"/>
      <c r="E32" s="82"/>
      <c r="F32" s="83"/>
      <c r="G32" s="66"/>
      <c r="H32" s="67"/>
      <c r="I32" s="68"/>
      <c r="J32" s="69"/>
      <c r="K32" s="67"/>
      <c r="L32" s="70"/>
    </row>
    <row r="33" spans="1:12" ht="15.75" thickBot="1">
      <c r="A33" s="87"/>
      <c r="B33" s="88"/>
      <c r="C33" s="88"/>
      <c r="D33" s="89"/>
      <c r="E33" s="90"/>
      <c r="F33" s="91"/>
      <c r="G33" s="92"/>
      <c r="H33" s="93"/>
      <c r="I33" s="94"/>
      <c r="J33" s="95"/>
      <c r="K33" s="93"/>
      <c r="L33" s="96"/>
    </row>
    <row r="34" spans="1:12" ht="15">
      <c r="A34" s="97"/>
      <c r="B34" s="98" t="s">
        <v>32</v>
      </c>
      <c r="C34" s="97"/>
      <c r="D34" s="97"/>
      <c r="E34" s="97"/>
      <c r="F34" s="99"/>
      <c r="G34" s="99"/>
      <c r="H34" s="99"/>
      <c r="I34" s="100"/>
      <c r="J34" s="100"/>
      <c r="K34" s="101" t="s">
        <v>33</v>
      </c>
      <c r="L34" s="101"/>
    </row>
    <row r="35" spans="1:12" ht="15">
      <c r="A35" s="97"/>
      <c r="B35" s="97"/>
      <c r="C35" s="97"/>
      <c r="D35" s="97"/>
      <c r="E35" s="97"/>
      <c r="F35" s="102" t="s">
        <v>34</v>
      </c>
      <c r="G35" s="103" t="s">
        <v>35</v>
      </c>
      <c r="H35" s="103"/>
      <c r="I35" s="103"/>
      <c r="J35" s="102"/>
      <c r="K35" s="99"/>
      <c r="L35" s="100"/>
    </row>
    <row r="36" spans="1:12" ht="1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</row>
    <row r="37" spans="1:12" ht="1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</row>
    <row r="38" spans="1:12" ht="1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1:12" ht="1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</row>
  </sheetData>
  <sheetProtection/>
  <mergeCells count="35">
    <mergeCell ref="A33:D33"/>
    <mergeCell ref="G33:I33"/>
    <mergeCell ref="K33:L33"/>
    <mergeCell ref="K34:L34"/>
    <mergeCell ref="G35:I35"/>
    <mergeCell ref="A31:D31"/>
    <mergeCell ref="G31:I31"/>
    <mergeCell ref="K31:L31"/>
    <mergeCell ref="A32:D32"/>
    <mergeCell ref="G32:I32"/>
    <mergeCell ref="K32:L32"/>
    <mergeCell ref="A29:D29"/>
    <mergeCell ref="G29:I29"/>
    <mergeCell ref="K29:L29"/>
    <mergeCell ref="A30:D30"/>
    <mergeCell ref="G30:I30"/>
    <mergeCell ref="K30:L30"/>
    <mergeCell ref="A27:D27"/>
    <mergeCell ref="G27:I27"/>
    <mergeCell ref="K27:L27"/>
    <mergeCell ref="A28:D28"/>
    <mergeCell ref="G28:I28"/>
    <mergeCell ref="K28:L28"/>
    <mergeCell ref="A25:D25"/>
    <mergeCell ref="G25:I25"/>
    <mergeCell ref="K25:L25"/>
    <mergeCell ref="A26:D26"/>
    <mergeCell ref="G26:I26"/>
    <mergeCell ref="K26:L26"/>
    <mergeCell ref="A2:L2"/>
    <mergeCell ref="A3:E3"/>
    <mergeCell ref="A4:E4"/>
    <mergeCell ref="A5:E5"/>
    <mergeCell ref="A6:E6"/>
    <mergeCell ref="A24:B24"/>
  </mergeCells>
  <conditionalFormatting sqref="F9 B9:D9 B11:D11 F11 F13 B13:D13 B15:D15 F15 F17 B17:D17 B19:D19 F19 F21 B21:D21 B23:D23 F23">
    <cfRule type="expression" priority="1" dxfId="28" stopIfTrue="1">
      <formula>AND($E9&lt;=$L$9,$M9&gt;0,$E9&gt;0,$D9&lt;&gt;"LL",$D9&lt;&gt;"Alt")</formula>
    </cfRule>
  </conditionalFormatting>
  <conditionalFormatting sqref="E9 E11 E13 E15 E17 E19 E21 E23">
    <cfRule type="expression" priority="2" dxfId="29" stopIfTrue="1">
      <formula>AND($E9&lt;=$L$9,$M9&gt;0,$D9&lt;&gt;"LL")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7">
      <selection activeCell="M33" sqref="M33"/>
    </sheetView>
  </sheetViews>
  <sheetFormatPr defaultColWidth="11.421875" defaultRowHeight="15"/>
  <cols>
    <col min="1" max="1" width="2.7109375" style="0" bestFit="1" customWidth="1"/>
    <col min="2" max="2" width="7.57421875" style="0" customWidth="1"/>
    <col min="3" max="3" width="5.28125" style="0" bestFit="1" customWidth="1"/>
    <col min="4" max="4" width="4.00390625" style="0" customWidth="1"/>
    <col min="5" max="5" width="2.8515625" style="0" bestFit="1" customWidth="1"/>
    <col min="6" max="6" width="26.7109375" style="0" customWidth="1"/>
    <col min="7" max="7" width="13.7109375" style="0" customWidth="1"/>
    <col min="8" max="8" width="0" style="0" hidden="1" customWidth="1"/>
    <col min="9" max="9" width="13.7109375" style="0" customWidth="1"/>
    <col min="10" max="10" width="0" style="0" hidden="1" customWidth="1"/>
    <col min="11" max="12" width="13.7109375" style="0" customWidth="1"/>
  </cols>
  <sheetData>
    <row r="2" spans="1:12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2" t="s">
        <v>1</v>
      </c>
      <c r="B3" s="2"/>
      <c r="C3" s="2"/>
      <c r="D3" s="2"/>
      <c r="E3" s="2"/>
      <c r="F3" s="3" t="s">
        <v>2</v>
      </c>
      <c r="G3" s="3" t="s">
        <v>36</v>
      </c>
      <c r="H3" s="3"/>
      <c r="I3" s="4"/>
      <c r="J3" s="4"/>
      <c r="K3" s="3" t="s">
        <v>4</v>
      </c>
      <c r="L3" s="5"/>
    </row>
    <row r="4" spans="1:12" ht="15">
      <c r="A4" s="6"/>
      <c r="B4" s="6"/>
      <c r="C4" s="6"/>
      <c r="D4" s="6"/>
      <c r="E4" s="6"/>
      <c r="F4" s="7"/>
      <c r="G4" s="8"/>
      <c r="H4" s="7"/>
      <c r="I4" s="9"/>
      <c r="J4" s="9"/>
      <c r="K4" s="7"/>
      <c r="L4" s="10"/>
    </row>
    <row r="5" spans="1:12" ht="15">
      <c r="A5" s="2" t="s">
        <v>5</v>
      </c>
      <c r="B5" s="2"/>
      <c r="C5" s="2"/>
      <c r="D5" s="2"/>
      <c r="E5" s="2"/>
      <c r="F5" s="3" t="s">
        <v>37</v>
      </c>
      <c r="G5" s="4" t="s">
        <v>7</v>
      </c>
      <c r="H5" s="4"/>
      <c r="I5" s="4"/>
      <c r="J5" s="4"/>
      <c r="K5" s="4"/>
      <c r="L5" s="11" t="s">
        <v>8</v>
      </c>
    </row>
    <row r="6" spans="1:12" ht="15.75" thickBot="1">
      <c r="A6" s="12"/>
      <c r="B6" s="12"/>
      <c r="C6" s="12"/>
      <c r="D6" s="12"/>
      <c r="E6" s="12"/>
      <c r="F6" s="13"/>
      <c r="G6" s="13"/>
      <c r="H6" s="13"/>
      <c r="I6" s="14"/>
      <c r="J6" s="14"/>
      <c r="K6" s="13"/>
      <c r="L6" s="15"/>
    </row>
    <row r="7" spans="1:12" ht="15">
      <c r="A7" s="16"/>
      <c r="B7" s="17" t="s">
        <v>9</v>
      </c>
      <c r="C7" s="17" t="s">
        <v>10</v>
      </c>
      <c r="D7" s="17" t="s">
        <v>11</v>
      </c>
      <c r="E7" s="17" t="s">
        <v>12</v>
      </c>
      <c r="F7" s="17" t="str">
        <f>IF(G6="Femenino","Jugadora","Jugador")</f>
        <v>Jugador</v>
      </c>
      <c r="G7" s="17" t="s">
        <v>13</v>
      </c>
      <c r="H7" s="17"/>
      <c r="I7" s="17" t="s">
        <v>14</v>
      </c>
      <c r="J7" s="17"/>
      <c r="K7" s="17" t="str">
        <f>IF(G6="Femenino","Campeona","Campeón")</f>
        <v>Campeón</v>
      </c>
      <c r="L7" s="17"/>
    </row>
    <row r="8" spans="1:12" ht="15">
      <c r="A8" s="18"/>
      <c r="B8" s="19"/>
      <c r="C8" s="20"/>
      <c r="D8" s="20"/>
      <c r="E8" s="20"/>
      <c r="F8" s="21"/>
      <c r="G8" s="20"/>
      <c r="H8" s="20"/>
      <c r="I8" s="20"/>
      <c r="J8" s="20"/>
      <c r="K8" s="20"/>
      <c r="L8" s="20"/>
    </row>
    <row r="9" spans="1:12" ht="15">
      <c r="A9" s="22">
        <v>1</v>
      </c>
      <c r="B9" s="23"/>
      <c r="C9" s="24"/>
      <c r="D9" s="24"/>
      <c r="E9" s="25"/>
      <c r="F9" s="26" t="s">
        <v>38</v>
      </c>
      <c r="G9" s="27"/>
      <c r="H9" s="27"/>
      <c r="I9" s="27"/>
      <c r="J9" s="27"/>
      <c r="K9" s="27"/>
      <c r="L9" s="28"/>
    </row>
    <row r="10" spans="1:12" ht="15">
      <c r="A10" s="29"/>
      <c r="B10" s="30"/>
      <c r="C10" s="31"/>
      <c r="D10" s="31"/>
      <c r="E10" s="32"/>
      <c r="F10" s="33"/>
      <c r="G10" s="27"/>
      <c r="H10" s="34">
        <f>IF(G10=N9,B9,B11)</f>
        <v>0</v>
      </c>
      <c r="I10" s="32"/>
      <c r="J10" s="32"/>
      <c r="K10" s="32"/>
      <c r="L10" s="32"/>
    </row>
    <row r="11" spans="1:12" ht="15">
      <c r="A11" s="29">
        <v>2</v>
      </c>
      <c r="B11" s="35"/>
      <c r="C11" s="36"/>
      <c r="D11" s="36"/>
      <c r="E11" s="37"/>
      <c r="F11" s="38" t="s">
        <v>16</v>
      </c>
      <c r="G11" s="39"/>
      <c r="H11" s="34"/>
      <c r="I11" s="32"/>
      <c r="J11" s="32"/>
      <c r="K11" s="32"/>
      <c r="L11" s="32"/>
    </row>
    <row r="12" spans="1:12" ht="15">
      <c r="A12" s="29"/>
      <c r="B12" s="30"/>
      <c r="C12" s="31"/>
      <c r="D12" s="31"/>
      <c r="E12" s="40"/>
      <c r="F12" s="41"/>
      <c r="G12" s="42"/>
      <c r="H12" s="34"/>
      <c r="I12" s="27"/>
      <c r="J12" s="34">
        <f>IF(I12=G10,H10,H14)</f>
        <v>0</v>
      </c>
      <c r="K12" s="32"/>
      <c r="L12" s="32"/>
    </row>
    <row r="13" spans="1:12" ht="15">
      <c r="A13" s="22">
        <v>3</v>
      </c>
      <c r="B13" s="35"/>
      <c r="C13" s="36"/>
      <c r="D13" s="36"/>
      <c r="E13" s="37"/>
      <c r="F13" s="43" t="s">
        <v>39</v>
      </c>
      <c r="G13" s="44">
        <f>G10</f>
        <v>0</v>
      </c>
      <c r="H13" s="34"/>
      <c r="I13" s="39"/>
      <c r="J13" s="34"/>
      <c r="K13" s="32"/>
      <c r="L13" s="32"/>
    </row>
    <row r="14" spans="1:12" ht="15">
      <c r="A14" s="29"/>
      <c r="B14" s="30"/>
      <c r="C14" s="31"/>
      <c r="D14" s="31"/>
      <c r="E14" s="40"/>
      <c r="F14" s="33"/>
      <c r="G14" s="45"/>
      <c r="H14" s="34">
        <f>IF(G14=N13,B13,B15)</f>
        <v>0</v>
      </c>
      <c r="I14" s="42"/>
      <c r="J14" s="34"/>
      <c r="K14" s="32"/>
      <c r="L14" s="32"/>
    </row>
    <row r="15" spans="1:12" ht="15">
      <c r="A15" s="29">
        <v>4</v>
      </c>
      <c r="B15" s="35"/>
      <c r="C15" s="36"/>
      <c r="D15" s="36"/>
      <c r="E15" s="37"/>
      <c r="F15" s="38" t="s">
        <v>40</v>
      </c>
      <c r="G15" s="32"/>
      <c r="H15" s="34"/>
      <c r="I15" s="42"/>
      <c r="J15" s="34"/>
      <c r="K15" s="32"/>
      <c r="L15" s="32"/>
    </row>
    <row r="16" spans="1:12" ht="15">
      <c r="A16" s="29"/>
      <c r="B16" s="30"/>
      <c r="C16" s="31"/>
      <c r="D16" s="31"/>
      <c r="E16" s="32"/>
      <c r="F16" s="41"/>
      <c r="G16" s="32"/>
      <c r="H16" s="34"/>
      <c r="I16" s="42"/>
      <c r="J16" s="34"/>
      <c r="K16" s="27"/>
      <c r="L16" s="34"/>
    </row>
    <row r="17" spans="1:12" ht="15">
      <c r="A17" s="29">
        <v>5</v>
      </c>
      <c r="B17" s="35"/>
      <c r="C17" s="36"/>
      <c r="D17" s="36"/>
      <c r="E17" s="37"/>
      <c r="F17" s="43" t="s">
        <v>41</v>
      </c>
      <c r="G17" s="32"/>
      <c r="H17" s="34"/>
      <c r="I17" s="42"/>
      <c r="J17" s="34"/>
      <c r="K17" s="46"/>
      <c r="L17" s="32"/>
    </row>
    <row r="18" spans="1:12" ht="15">
      <c r="A18" s="29"/>
      <c r="B18" s="30"/>
      <c r="C18" s="31"/>
      <c r="D18" s="31"/>
      <c r="E18" s="32"/>
      <c r="F18" s="33"/>
      <c r="G18" s="27"/>
      <c r="H18" s="34">
        <f>IF(G18=N17,B17,B19)</f>
        <v>0</v>
      </c>
      <c r="I18" s="42"/>
      <c r="J18" s="34"/>
      <c r="K18" s="32"/>
      <c r="L18" s="32"/>
    </row>
    <row r="19" spans="1:12" ht="15">
      <c r="A19" s="22">
        <v>6</v>
      </c>
      <c r="B19" s="35"/>
      <c r="C19" s="36"/>
      <c r="D19" s="36"/>
      <c r="E19" s="37"/>
      <c r="F19" s="38" t="s">
        <v>42</v>
      </c>
      <c r="G19" s="39"/>
      <c r="H19" s="34"/>
      <c r="I19" s="44">
        <f>I12</f>
        <v>0</v>
      </c>
      <c r="J19" s="34"/>
      <c r="K19" s="32"/>
      <c r="L19" s="32"/>
    </row>
    <row r="20" spans="1:12" ht="15">
      <c r="A20" s="29"/>
      <c r="B20" s="30"/>
      <c r="C20" s="31"/>
      <c r="D20" s="31"/>
      <c r="E20" s="40"/>
      <c r="F20" s="41"/>
      <c r="G20" s="42"/>
      <c r="H20" s="34"/>
      <c r="I20" s="45"/>
      <c r="J20" s="34">
        <f>IF(I20=G18,H18,H22)</f>
        <v>0</v>
      </c>
      <c r="K20" s="32"/>
      <c r="L20" s="32"/>
    </row>
    <row r="21" spans="1:12" ht="15">
      <c r="A21" s="29">
        <v>7</v>
      </c>
      <c r="B21" s="35"/>
      <c r="C21" s="36"/>
      <c r="D21" s="36"/>
      <c r="E21" s="37"/>
      <c r="F21" s="43" t="s">
        <v>43</v>
      </c>
      <c r="G21" s="44">
        <f>G18</f>
        <v>0</v>
      </c>
      <c r="H21" s="34"/>
      <c r="I21" s="32"/>
      <c r="J21" s="32"/>
      <c r="K21" s="32"/>
      <c r="L21" s="32"/>
    </row>
    <row r="22" spans="1:12" ht="15">
      <c r="A22" s="29"/>
      <c r="B22" s="30"/>
      <c r="C22" s="31"/>
      <c r="D22" s="31"/>
      <c r="E22" s="40"/>
      <c r="F22" s="33"/>
      <c r="G22" s="45"/>
      <c r="H22" s="34">
        <f>IF(G22=N21,B21,B23)</f>
        <v>0</v>
      </c>
      <c r="I22" s="32"/>
      <c r="J22" s="32"/>
      <c r="K22" s="32"/>
      <c r="L22" s="32"/>
    </row>
    <row r="23" spans="1:12" ht="15">
      <c r="A23" s="22">
        <v>8</v>
      </c>
      <c r="B23" s="35"/>
      <c r="C23" s="36"/>
      <c r="D23" s="36"/>
      <c r="E23" s="47"/>
      <c r="F23" s="38" t="s">
        <v>44</v>
      </c>
      <c r="G23" s="32"/>
      <c r="H23" s="32"/>
      <c r="I23" s="32"/>
      <c r="J23" s="32"/>
      <c r="K23" s="32"/>
      <c r="L23" s="32"/>
    </row>
    <row r="24" spans="1:12" ht="15.75" thickBot="1">
      <c r="A24" s="48" t="s">
        <v>23</v>
      </c>
      <c r="B24" s="48"/>
      <c r="C24" s="32"/>
      <c r="D24" s="32"/>
      <c r="E24" s="40"/>
      <c r="F24" s="27"/>
      <c r="G24" s="32"/>
      <c r="H24" s="32"/>
      <c r="I24" s="32"/>
      <c r="J24" s="32"/>
      <c r="K24" s="49"/>
      <c r="L24" s="50"/>
    </row>
    <row r="25" spans="1:12" ht="15">
      <c r="A25" s="51" t="s">
        <v>24</v>
      </c>
      <c r="B25" s="52"/>
      <c r="C25" s="52"/>
      <c r="D25" s="53"/>
      <c r="E25" s="54" t="s">
        <v>25</v>
      </c>
      <c r="F25" s="55" t="s">
        <v>26</v>
      </c>
      <c r="G25" s="56" t="s">
        <v>27</v>
      </c>
      <c r="H25" s="57"/>
      <c r="I25" s="58"/>
      <c r="J25" s="59"/>
      <c r="K25" s="57" t="s">
        <v>28</v>
      </c>
      <c r="L25" s="60"/>
    </row>
    <row r="26" spans="1:12" ht="15.75" thickBot="1">
      <c r="A26" s="61"/>
      <c r="B26" s="62"/>
      <c r="C26" s="62"/>
      <c r="D26" s="63"/>
      <c r="E26" s="64">
        <v>1</v>
      </c>
      <c r="F26" s="65" t="str">
        <f>F9</f>
        <v>Victoria Mora Garcia</v>
      </c>
      <c r="G26" s="66"/>
      <c r="H26" s="67"/>
      <c r="I26" s="68"/>
      <c r="J26" s="69"/>
      <c r="K26" s="67"/>
      <c r="L26" s="70"/>
    </row>
    <row r="27" spans="1:12" ht="15">
      <c r="A27" s="71" t="s">
        <v>29</v>
      </c>
      <c r="B27" s="72"/>
      <c r="C27" s="72"/>
      <c r="D27" s="73"/>
      <c r="E27" s="74">
        <v>2</v>
      </c>
      <c r="F27" s="75" t="str">
        <f>F23</f>
        <v>Cayetana Morilla Gorgojo</v>
      </c>
      <c r="G27" s="66"/>
      <c r="H27" s="67"/>
      <c r="I27" s="68"/>
      <c r="J27" s="69"/>
      <c r="K27" s="67"/>
      <c r="L27" s="70"/>
    </row>
    <row r="28" spans="1:12" ht="15.75" thickBot="1">
      <c r="A28" s="76"/>
      <c r="B28" s="77"/>
      <c r="C28" s="77"/>
      <c r="D28" s="78"/>
      <c r="E28" s="74">
        <v>3</v>
      </c>
      <c r="F28" s="75">
        <f>IF($E$13=3,$F$13,IF($E$19=3,$F$19,""))</f>
      </c>
      <c r="G28" s="66"/>
      <c r="H28" s="67"/>
      <c r="I28" s="68"/>
      <c r="J28" s="69"/>
      <c r="K28" s="67"/>
      <c r="L28" s="70"/>
    </row>
    <row r="29" spans="1:12" ht="15">
      <c r="A29" s="51" t="s">
        <v>30</v>
      </c>
      <c r="B29" s="52"/>
      <c r="C29" s="52"/>
      <c r="D29" s="53"/>
      <c r="E29" s="74">
        <v>4</v>
      </c>
      <c r="F29" s="75">
        <f>IF($E$13=4,$F$13,IF($E$19=4,$F$19,""))</f>
      </c>
      <c r="G29" s="66"/>
      <c r="H29" s="67"/>
      <c r="I29" s="68"/>
      <c r="J29" s="69"/>
      <c r="K29" s="67"/>
      <c r="L29" s="70"/>
    </row>
    <row r="30" spans="1:12" ht="15.75" thickBot="1">
      <c r="A30" s="79"/>
      <c r="B30" s="80"/>
      <c r="C30" s="80"/>
      <c r="D30" s="81"/>
      <c r="E30" s="82"/>
      <c r="F30" s="83"/>
      <c r="G30" s="66"/>
      <c r="H30" s="67"/>
      <c r="I30" s="68"/>
      <c r="J30" s="69"/>
      <c r="K30" s="67"/>
      <c r="L30" s="70"/>
    </row>
    <row r="31" spans="1:12" ht="15">
      <c r="A31" s="51" t="s">
        <v>31</v>
      </c>
      <c r="B31" s="52"/>
      <c r="C31" s="52"/>
      <c r="D31" s="53"/>
      <c r="E31" s="82"/>
      <c r="F31" s="83"/>
      <c r="G31" s="66"/>
      <c r="H31" s="67"/>
      <c r="I31" s="68"/>
      <c r="J31" s="69"/>
      <c r="K31" s="67"/>
      <c r="L31" s="70"/>
    </row>
    <row r="32" spans="1:12" ht="15">
      <c r="A32" s="84">
        <f>L6</f>
        <v>0</v>
      </c>
      <c r="B32" s="85"/>
      <c r="C32" s="85"/>
      <c r="D32" s="86"/>
      <c r="E32" s="82"/>
      <c r="F32" s="83"/>
      <c r="G32" s="66"/>
      <c r="H32" s="67"/>
      <c r="I32" s="68"/>
      <c r="J32" s="69"/>
      <c r="K32" s="67"/>
      <c r="L32" s="70"/>
    </row>
    <row r="33" spans="1:12" ht="15.75" thickBot="1">
      <c r="A33" s="87"/>
      <c r="B33" s="88"/>
      <c r="C33" s="88"/>
      <c r="D33" s="89"/>
      <c r="E33" s="90"/>
      <c r="F33" s="91"/>
      <c r="G33" s="92"/>
      <c r="H33" s="93"/>
      <c r="I33" s="94"/>
      <c r="J33" s="95"/>
      <c r="K33" s="93"/>
      <c r="L33" s="96"/>
    </row>
    <row r="34" spans="1:12" ht="15">
      <c r="A34" s="97"/>
      <c r="B34" s="98" t="s">
        <v>32</v>
      </c>
      <c r="C34" s="97"/>
      <c r="D34" s="97"/>
      <c r="E34" s="97"/>
      <c r="F34" s="99"/>
      <c r="G34" s="99"/>
      <c r="H34" s="99"/>
      <c r="I34" s="100"/>
      <c r="J34" s="100"/>
      <c r="K34" s="101" t="s">
        <v>33</v>
      </c>
      <c r="L34" s="101"/>
    </row>
    <row r="35" spans="1:12" ht="15">
      <c r="A35" s="97"/>
      <c r="B35" s="97"/>
      <c r="C35" s="97"/>
      <c r="D35" s="97"/>
      <c r="E35" s="97"/>
      <c r="F35" s="102" t="s">
        <v>34</v>
      </c>
      <c r="G35" s="103" t="s">
        <v>35</v>
      </c>
      <c r="H35" s="103"/>
      <c r="I35" s="103"/>
      <c r="J35" s="102"/>
      <c r="K35" s="99"/>
      <c r="L35" s="100"/>
    </row>
    <row r="36" spans="1:12" ht="1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</row>
    <row r="37" spans="1:12" ht="1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</row>
    <row r="38" spans="1:12" ht="1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1:12" ht="1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</row>
  </sheetData>
  <sheetProtection/>
  <mergeCells count="35">
    <mergeCell ref="A33:D33"/>
    <mergeCell ref="G33:I33"/>
    <mergeCell ref="K33:L33"/>
    <mergeCell ref="K34:L34"/>
    <mergeCell ref="G35:I35"/>
    <mergeCell ref="A31:D31"/>
    <mergeCell ref="G31:I31"/>
    <mergeCell ref="K31:L31"/>
    <mergeCell ref="A32:D32"/>
    <mergeCell ref="G32:I32"/>
    <mergeCell ref="K32:L32"/>
    <mergeCell ref="A29:D29"/>
    <mergeCell ref="G29:I29"/>
    <mergeCell ref="K29:L29"/>
    <mergeCell ref="A30:D30"/>
    <mergeCell ref="G30:I30"/>
    <mergeCell ref="K30:L30"/>
    <mergeCell ref="A27:D27"/>
    <mergeCell ref="G27:I27"/>
    <mergeCell ref="K27:L27"/>
    <mergeCell ref="A28:D28"/>
    <mergeCell ref="G28:I28"/>
    <mergeCell ref="K28:L28"/>
    <mergeCell ref="A25:D25"/>
    <mergeCell ref="G25:I25"/>
    <mergeCell ref="K25:L25"/>
    <mergeCell ref="A26:D26"/>
    <mergeCell ref="G26:I26"/>
    <mergeCell ref="K26:L26"/>
    <mergeCell ref="A2:L2"/>
    <mergeCell ref="A3:E3"/>
    <mergeCell ref="A4:E4"/>
    <mergeCell ref="A5:E5"/>
    <mergeCell ref="A6:E6"/>
    <mergeCell ref="A24:B24"/>
  </mergeCells>
  <conditionalFormatting sqref="F9 B9:D9 B11:D11 F11 F13 B13:D13 B15:D15 F15 F17 B17:D17 B19:D19 F19 F21 B21:D21 B23:D23 F23">
    <cfRule type="expression" priority="1" dxfId="28" stopIfTrue="1">
      <formula>AND($E9&lt;=$L$9,$M9&gt;0,$E9&gt;0,$D9&lt;&gt;"LL",$D9&lt;&gt;"Alt")</formula>
    </cfRule>
  </conditionalFormatting>
  <conditionalFormatting sqref="E9 E11 E13 E15 E17 E19 E21 E23">
    <cfRule type="expression" priority="2" dxfId="29" stopIfTrue="1">
      <formula>AND($E9&lt;=$L$9,$M9&gt;0,$D9&lt;&gt;"LL")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5"/>
  <sheetViews>
    <sheetView zoomScalePageLayoutView="0" workbookViewId="0" topLeftCell="A1">
      <selection activeCell="P12" sqref="P12"/>
    </sheetView>
  </sheetViews>
  <sheetFormatPr defaultColWidth="11.421875" defaultRowHeight="15"/>
  <cols>
    <col min="1" max="1" width="2.7109375" style="0" bestFit="1" customWidth="1"/>
    <col min="2" max="2" width="7.57421875" style="0" bestFit="1" customWidth="1"/>
    <col min="3" max="3" width="5.28125" style="0" customWidth="1"/>
    <col min="4" max="4" width="4.00390625" style="0" customWidth="1"/>
    <col min="5" max="5" width="2.8515625" style="0" customWidth="1"/>
    <col min="6" max="6" width="24.7109375" style="0" bestFit="1" customWidth="1"/>
    <col min="7" max="7" width="13.7109375" style="0" customWidth="1"/>
    <col min="8" max="8" width="0" style="0" hidden="1" customWidth="1"/>
    <col min="9" max="9" width="13.7109375" style="0" customWidth="1"/>
    <col min="10" max="10" width="0" style="0" hidden="1" customWidth="1"/>
    <col min="11" max="11" width="13.7109375" style="0" customWidth="1"/>
    <col min="12" max="12" width="0" style="0" hidden="1" customWidth="1"/>
    <col min="13" max="13" width="13.7109375" style="0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" t="s">
        <v>1</v>
      </c>
      <c r="B3" s="2"/>
      <c r="C3" s="2"/>
      <c r="D3" s="2"/>
      <c r="E3" s="2"/>
      <c r="F3" s="3" t="s">
        <v>2</v>
      </c>
      <c r="G3" s="3" t="s">
        <v>36</v>
      </c>
      <c r="H3" s="3"/>
      <c r="I3" s="4"/>
      <c r="J3" s="4"/>
      <c r="K3" s="3" t="s">
        <v>4</v>
      </c>
      <c r="L3" s="105"/>
      <c r="M3" s="106"/>
    </row>
    <row r="4" spans="1:13" ht="15">
      <c r="A4" s="6"/>
      <c r="B4" s="6"/>
      <c r="C4" s="6"/>
      <c r="D4" s="6"/>
      <c r="E4" s="6"/>
      <c r="F4" s="7"/>
      <c r="G4" s="8"/>
      <c r="H4" s="8"/>
      <c r="I4" s="9"/>
      <c r="J4" s="9"/>
      <c r="K4" s="7"/>
      <c r="L4" s="7"/>
      <c r="M4" s="10"/>
    </row>
    <row r="5" spans="1:13" ht="15">
      <c r="A5" s="2" t="s">
        <v>5</v>
      </c>
      <c r="B5" s="2"/>
      <c r="C5" s="2"/>
      <c r="D5" s="2"/>
      <c r="E5" s="2"/>
      <c r="F5" s="3" t="s">
        <v>92</v>
      </c>
      <c r="G5" s="4" t="s">
        <v>46</v>
      </c>
      <c r="H5" s="4"/>
      <c r="I5" s="4"/>
      <c r="J5" s="4"/>
      <c r="K5" s="11" t="s">
        <v>8</v>
      </c>
      <c r="L5" s="107"/>
      <c r="M5" s="106"/>
    </row>
    <row r="6" spans="1:13" ht="15.75" thickBot="1">
      <c r="A6" s="12"/>
      <c r="B6" s="12"/>
      <c r="C6" s="12"/>
      <c r="D6" s="12"/>
      <c r="E6" s="12"/>
      <c r="F6" s="13"/>
      <c r="G6" s="13"/>
      <c r="H6" s="13"/>
      <c r="I6" s="14"/>
      <c r="J6" s="14"/>
      <c r="K6" s="15"/>
      <c r="L6" s="108"/>
      <c r="M6" s="10"/>
    </row>
    <row r="7" spans="1:13" ht="15">
      <c r="A7" s="16"/>
      <c r="B7" s="17" t="s">
        <v>9</v>
      </c>
      <c r="C7" s="17" t="s">
        <v>10</v>
      </c>
      <c r="D7" s="17" t="s">
        <v>11</v>
      </c>
      <c r="E7" s="17" t="s">
        <v>12</v>
      </c>
      <c r="F7" s="17" t="str">
        <f>IF(G6="Femenino","Jugadora","Jugador")</f>
        <v>Jugador</v>
      </c>
      <c r="G7" s="17" t="s">
        <v>55</v>
      </c>
      <c r="H7" s="17"/>
      <c r="I7" s="17" t="s">
        <v>13</v>
      </c>
      <c r="J7" s="17"/>
      <c r="K7" s="17" t="s">
        <v>14</v>
      </c>
      <c r="L7" s="109"/>
      <c r="M7" s="109"/>
    </row>
    <row r="8" spans="1:13" ht="15">
      <c r="A8" s="18"/>
      <c r="B8" s="19"/>
      <c r="C8" s="20"/>
      <c r="D8" s="20"/>
      <c r="E8" s="20"/>
      <c r="F8" s="21"/>
      <c r="G8" s="20"/>
      <c r="H8" s="20"/>
      <c r="I8" s="20"/>
      <c r="J8" s="20"/>
      <c r="K8" s="20"/>
      <c r="L8" s="20"/>
      <c r="M8" s="20"/>
    </row>
    <row r="9" spans="1:13" ht="15">
      <c r="A9" s="110">
        <v>1</v>
      </c>
      <c r="B9" s="23">
        <f>IF($E9="","",VLOOKUP($E9,#REF!,4,FALSE))</f>
      </c>
      <c r="C9" s="24">
        <f>IF($E9="","",VLOOKUP($E9,#REF!,9,FALSE))</f>
      </c>
      <c r="D9" s="24">
        <f>IF($E9="","",VLOOKUP($E9,#REF!,11,FALSE))</f>
      </c>
      <c r="E9" s="25"/>
      <c r="F9" s="26" t="s">
        <v>93</v>
      </c>
      <c r="G9" s="111"/>
      <c r="H9" s="111"/>
      <c r="I9" s="111"/>
      <c r="J9" s="111"/>
      <c r="K9" s="111"/>
      <c r="L9" s="111"/>
      <c r="M9" s="28" t="e">
        <f>#REF!</f>
        <v>#REF!</v>
      </c>
    </row>
    <row r="10" spans="1:13" ht="15">
      <c r="A10" s="112"/>
      <c r="B10" s="113"/>
      <c r="C10" s="114"/>
      <c r="D10" s="114"/>
      <c r="E10" s="115"/>
      <c r="F10" s="116"/>
      <c r="G10" s="27"/>
      <c r="H10" s="117">
        <f>IF(G10=P9,B9,B11)</f>
      </c>
      <c r="I10" s="118"/>
      <c r="J10" s="118"/>
      <c r="K10" s="118"/>
      <c r="L10" s="118"/>
      <c r="M10" s="118"/>
    </row>
    <row r="11" spans="1:13" ht="15">
      <c r="A11" s="112">
        <v>2</v>
      </c>
      <c r="B11" s="23">
        <f>IF($E11="","",VLOOKUP($E11,#REF!,4,FALSE))</f>
      </c>
      <c r="C11" s="24">
        <f>IF($E11="","",VLOOKUP($E11,#REF!,9,FALSE))</f>
      </c>
      <c r="D11" s="24">
        <f>IF($E11="","",VLOOKUP($E11,#REF!,11,FALSE))</f>
      </c>
      <c r="E11" s="25"/>
      <c r="F11" s="119" t="str">
        <f>IF(ISBLANK($E11),"Bye",IF(VLOOKUP($E11,#REF!,2,FALSE)="ZZZ","",CONCATENATE(VLOOKUP($E11,#REF!,2,FALSE),", ",VLOOKUP($E11,#REF!,3,FALSE))))</f>
        <v>Bye</v>
      </c>
      <c r="G11" s="120"/>
      <c r="H11" s="121"/>
      <c r="I11" s="118"/>
      <c r="J11" s="118"/>
      <c r="K11" s="118"/>
      <c r="L11" s="118"/>
      <c r="M11" s="118"/>
    </row>
    <row r="12" spans="1:13" ht="15">
      <c r="A12" s="112"/>
      <c r="B12" s="113"/>
      <c r="C12" s="114"/>
      <c r="D12" s="114"/>
      <c r="E12" s="122"/>
      <c r="F12" s="123"/>
      <c r="G12" s="124"/>
      <c r="H12" s="121"/>
      <c r="I12" s="27"/>
      <c r="J12" s="125">
        <f>IF(I12=G10,H10,H14)</f>
      </c>
      <c r="K12" s="118"/>
      <c r="L12" s="118"/>
      <c r="M12" s="118"/>
    </row>
    <row r="13" spans="1:13" ht="15">
      <c r="A13" s="112">
        <v>3</v>
      </c>
      <c r="B13" s="23">
        <f>IF($E13="","",VLOOKUP($E13,#REF!,4,FALSE))</f>
      </c>
      <c r="C13" s="24">
        <f>IF($E13="","",VLOOKUP($E13,#REF!,9,FALSE))</f>
      </c>
      <c r="D13" s="24">
        <f>IF($E13="","",VLOOKUP($E13,#REF!,11,FALSE))</f>
      </c>
      <c r="E13" s="25"/>
      <c r="F13" s="26" t="s">
        <v>94</v>
      </c>
      <c r="G13" s="126">
        <f>G10</f>
        <v>0</v>
      </c>
      <c r="H13" s="127"/>
      <c r="I13" s="120"/>
      <c r="J13" s="125"/>
      <c r="K13" s="118"/>
      <c r="L13" s="118"/>
      <c r="M13" s="118"/>
    </row>
    <row r="14" spans="1:13" ht="15">
      <c r="A14" s="112"/>
      <c r="B14" s="113"/>
      <c r="C14" s="114"/>
      <c r="D14" s="114"/>
      <c r="E14" s="122"/>
      <c r="F14" s="116"/>
      <c r="G14" s="45"/>
      <c r="H14" s="128">
        <f>IF(G14=P13,B13,B15)</f>
      </c>
      <c r="I14" s="124"/>
      <c r="J14" s="125"/>
      <c r="K14" s="118"/>
      <c r="L14" s="118"/>
      <c r="M14" s="118"/>
    </row>
    <row r="15" spans="1:13" ht="15">
      <c r="A15" s="112">
        <v>4</v>
      </c>
      <c r="B15" s="23">
        <f>IF($E15="","",VLOOKUP($E15,#REF!,4,FALSE))</f>
      </c>
      <c r="C15" s="24">
        <f>IF($E15="","",VLOOKUP($E15,#REF!,9,FALSE))</f>
      </c>
      <c r="D15" s="24">
        <f>IF($E15="","",VLOOKUP($E15,#REF!,11,FALSE))</f>
      </c>
      <c r="E15" s="25"/>
      <c r="F15" s="119" t="s">
        <v>95</v>
      </c>
      <c r="G15" s="118"/>
      <c r="H15" s="121"/>
      <c r="I15" s="124"/>
      <c r="J15" s="125"/>
      <c r="K15" s="118"/>
      <c r="L15" s="118"/>
      <c r="M15" s="118"/>
    </row>
    <row r="16" spans="1:13" ht="15">
      <c r="A16" s="112"/>
      <c r="B16" s="113"/>
      <c r="C16" s="114"/>
      <c r="D16" s="114"/>
      <c r="E16" s="115"/>
      <c r="F16" s="123"/>
      <c r="G16" s="118"/>
      <c r="H16" s="121"/>
      <c r="I16" s="124"/>
      <c r="J16" s="125"/>
      <c r="K16" s="27"/>
      <c r="L16" s="125">
        <f>IF(K16=I12,J12,J20)</f>
      </c>
      <c r="M16" s="118"/>
    </row>
    <row r="17" spans="1:13" ht="15">
      <c r="A17" s="110">
        <v>5</v>
      </c>
      <c r="B17" s="23">
        <f>IF($E17="","",VLOOKUP($E17,#REF!,4,FALSE))</f>
      </c>
      <c r="C17" s="24">
        <f>IF($E17="","",VLOOKUP($E17,#REF!,9,FALSE))</f>
      </c>
      <c r="D17" s="24">
        <f>IF($E17="","",VLOOKUP($E17,#REF!,11,FALSE))</f>
      </c>
      <c r="E17" s="25"/>
      <c r="F17" s="26" t="s">
        <v>96</v>
      </c>
      <c r="G17" s="118"/>
      <c r="H17" s="121"/>
      <c r="I17" s="124"/>
      <c r="J17" s="125"/>
      <c r="K17" s="120"/>
      <c r="L17" s="118"/>
      <c r="M17" s="118"/>
    </row>
    <row r="18" spans="1:13" ht="15">
      <c r="A18" s="112"/>
      <c r="B18" s="113"/>
      <c r="C18" s="114"/>
      <c r="D18" s="114"/>
      <c r="E18" s="115"/>
      <c r="F18" s="116"/>
      <c r="G18" s="27"/>
      <c r="H18" s="117">
        <f>IF(G18=P17,B17,B19)</f>
      </c>
      <c r="I18" s="124"/>
      <c r="J18" s="125"/>
      <c r="K18" s="124"/>
      <c r="L18" s="118"/>
      <c r="M18" s="118"/>
    </row>
    <row r="19" spans="1:13" ht="15">
      <c r="A19" s="112">
        <v>6</v>
      </c>
      <c r="B19" s="23">
        <f>IF($E19="","",VLOOKUP($E19,#REF!,4,FALSE))</f>
      </c>
      <c r="C19" s="24">
        <f>IF($E19="","",VLOOKUP($E19,#REF!,9,FALSE))</f>
      </c>
      <c r="D19" s="24">
        <f>IF($E19="","",VLOOKUP($E19,#REF!,11,FALSE))</f>
      </c>
      <c r="E19" s="25"/>
      <c r="F19" s="119" t="str">
        <f>IF(ISBLANK($E19),"Bye",IF(VLOOKUP($E19,#REF!,2,FALSE)="ZZZ","",CONCATENATE(VLOOKUP($E19,#REF!,2,FALSE),", ",VLOOKUP($E19,#REF!,3,FALSE))))</f>
        <v>Bye</v>
      </c>
      <c r="G19" s="120"/>
      <c r="H19" s="129"/>
      <c r="I19" s="126">
        <f>I12</f>
        <v>0</v>
      </c>
      <c r="J19" s="125"/>
      <c r="K19" s="124"/>
      <c r="L19" s="118"/>
      <c r="M19" s="118"/>
    </row>
    <row r="20" spans="1:13" ht="15">
      <c r="A20" s="112"/>
      <c r="B20" s="113"/>
      <c r="C20" s="114"/>
      <c r="D20" s="114"/>
      <c r="E20" s="122"/>
      <c r="F20" s="123"/>
      <c r="G20" s="124"/>
      <c r="H20" s="129"/>
      <c r="I20" s="27"/>
      <c r="J20" s="125">
        <f>IF(I20=G18,H18,H22)</f>
      </c>
      <c r="K20" s="124"/>
      <c r="L20" s="118"/>
      <c r="M20" s="118"/>
    </row>
    <row r="21" spans="1:13" ht="15">
      <c r="A21" s="112">
        <v>7</v>
      </c>
      <c r="B21" s="23">
        <f>IF($E21="","",VLOOKUP($E21,#REF!,4,FALSE))</f>
      </c>
      <c r="C21" s="24">
        <f>IF($E21="","",VLOOKUP($E21,#REF!,9,FALSE))</f>
      </c>
      <c r="D21" s="24">
        <f>IF($E21="","",VLOOKUP($E21,#REF!,11,FALSE))</f>
      </c>
      <c r="E21" s="25"/>
      <c r="F21" s="26" t="s">
        <v>97</v>
      </c>
      <c r="G21" s="126">
        <f>G18</f>
        <v>0</v>
      </c>
      <c r="H21" s="130"/>
      <c r="I21" s="118"/>
      <c r="J21" s="118"/>
      <c r="K21" s="124"/>
      <c r="L21" s="118"/>
      <c r="M21" s="118"/>
    </row>
    <row r="22" spans="1:13" ht="15">
      <c r="A22" s="112"/>
      <c r="B22" s="113"/>
      <c r="C22" s="114"/>
      <c r="D22" s="114"/>
      <c r="E22" s="122"/>
      <c r="F22" s="116"/>
      <c r="G22" s="45"/>
      <c r="H22" s="117">
        <f>IF(G22=P21,B21,B23)</f>
      </c>
      <c r="I22" s="118"/>
      <c r="J22" s="118"/>
      <c r="K22" s="124"/>
      <c r="L22" s="118"/>
      <c r="M22" s="118"/>
    </row>
    <row r="23" spans="1:13" ht="15">
      <c r="A23" s="112">
        <v>8</v>
      </c>
      <c r="B23" s="23">
        <f>IF($E23="","",VLOOKUP($E23,#REF!,4,FALSE))</f>
      </c>
      <c r="C23" s="24">
        <f>IF($E23="","",VLOOKUP($E23,#REF!,9,FALSE))</f>
      </c>
      <c r="D23" s="24">
        <f>IF($E23="","",VLOOKUP($E23,#REF!,11,FALSE))</f>
      </c>
      <c r="E23" s="25"/>
      <c r="F23" s="119" t="str">
        <f>IF(ISBLANK($E23),"Bye",IF(VLOOKUP($E23,#REF!,2,FALSE)="ZZZ","",CONCATENATE(VLOOKUP($E23,#REF!,2,FALSE),", ",VLOOKUP($E23,#REF!,3,FALSE))))</f>
        <v>Bye</v>
      </c>
      <c r="G23" s="118"/>
      <c r="H23" s="121"/>
      <c r="I23" s="118"/>
      <c r="J23" s="118"/>
      <c r="K23" s="124"/>
      <c r="L23" s="118"/>
      <c r="M23" s="118"/>
    </row>
    <row r="24" spans="1:13" ht="15">
      <c r="A24" s="112"/>
      <c r="B24" s="113"/>
      <c r="C24" s="114"/>
      <c r="D24" s="114"/>
      <c r="E24" s="122"/>
      <c r="F24" s="123"/>
      <c r="G24" s="118"/>
      <c r="H24" s="121"/>
      <c r="I24" s="118"/>
      <c r="J24" s="118"/>
      <c r="K24" s="131" t="str">
        <f>IF(G6="Femenino","Campeona :","Campeón :")</f>
        <v>Campeón :</v>
      </c>
      <c r="L24" s="132"/>
      <c r="M24" s="27"/>
    </row>
    <row r="25" spans="1:13" ht="15">
      <c r="A25" s="112">
        <v>9</v>
      </c>
      <c r="B25" s="23">
        <f>IF($E25="","",VLOOKUP($E25,#REF!,4,FALSE))</f>
      </c>
      <c r="C25" s="24">
        <f>IF($E25="","",VLOOKUP($E25,#REF!,9,FALSE))</f>
      </c>
      <c r="D25" s="24">
        <f>IF($E25="","",VLOOKUP($E25,#REF!,11,FALSE))</f>
      </c>
      <c r="E25" s="25"/>
      <c r="F25" s="26" t="str">
        <f>IF(ISBLANK($E25),"Bye",IF(VLOOKUP($E25,#REF!,2,FALSE)="ZZZ","",CONCATENATE(VLOOKUP($E25,#REF!,2,FALSE),", ",VLOOKUP($E25,#REF!,3,FALSE))))</f>
        <v>Bye</v>
      </c>
      <c r="G25" s="118"/>
      <c r="H25" s="121"/>
      <c r="I25" s="118"/>
      <c r="J25" s="118"/>
      <c r="K25" s="124"/>
      <c r="L25" s="118"/>
      <c r="M25" s="118"/>
    </row>
    <row r="26" spans="1:13" ht="15">
      <c r="A26" s="112"/>
      <c r="B26" s="113"/>
      <c r="C26" s="114"/>
      <c r="D26" s="114"/>
      <c r="E26" s="122"/>
      <c r="F26" s="116"/>
      <c r="G26" s="27"/>
      <c r="H26" s="117">
        <f>IF(G26=P25,B25,B27)</f>
      </c>
      <c r="I26" s="118"/>
      <c r="J26" s="118"/>
      <c r="K26" s="124"/>
      <c r="L26" s="118"/>
      <c r="M26" s="118"/>
    </row>
    <row r="27" spans="1:13" ht="15">
      <c r="A27" s="112">
        <v>10</v>
      </c>
      <c r="B27" s="23">
        <f>IF($E27="","",VLOOKUP($E27,#REF!,4,FALSE))</f>
      </c>
      <c r="C27" s="24">
        <f>IF($E27="","",VLOOKUP($E27,#REF!,9,FALSE))</f>
      </c>
      <c r="D27" s="24">
        <f>IF($E27="","",VLOOKUP($E27,#REF!,11,FALSE))</f>
      </c>
      <c r="E27" s="25"/>
      <c r="F27" s="119" t="s">
        <v>98</v>
      </c>
      <c r="G27" s="120"/>
      <c r="H27" s="121"/>
      <c r="I27" s="118"/>
      <c r="J27" s="118"/>
      <c r="K27" s="124"/>
      <c r="L27" s="118"/>
      <c r="M27" s="118"/>
    </row>
    <row r="28" spans="1:13" ht="15">
      <c r="A28" s="112"/>
      <c r="B28" s="113"/>
      <c r="C28" s="114"/>
      <c r="D28" s="114"/>
      <c r="E28" s="122"/>
      <c r="F28" s="123"/>
      <c r="G28" s="124"/>
      <c r="H28" s="121"/>
      <c r="I28" s="27"/>
      <c r="J28" s="125">
        <f>IF(I28=G26,H26,H30)</f>
      </c>
      <c r="K28" s="124"/>
      <c r="L28" s="118"/>
      <c r="M28" s="118"/>
    </row>
    <row r="29" spans="1:13" ht="15">
      <c r="A29" s="112">
        <v>11</v>
      </c>
      <c r="B29" s="23">
        <f>IF($E29="","",VLOOKUP($E29,#REF!,4,FALSE))</f>
      </c>
      <c r="C29" s="24">
        <f>IF($E29="","",VLOOKUP($E29,#REF!,9,FALSE))</f>
      </c>
      <c r="D29" s="24">
        <f>IF($E29="","",VLOOKUP($E29,#REF!,11,FALSE))</f>
      </c>
      <c r="E29" s="25"/>
      <c r="F29" s="26" t="s">
        <v>16</v>
      </c>
      <c r="G29" s="126">
        <f>G26</f>
        <v>0</v>
      </c>
      <c r="H29" s="127"/>
      <c r="I29" s="120"/>
      <c r="J29" s="125"/>
      <c r="K29" s="124"/>
      <c r="L29" s="118"/>
      <c r="M29" s="118"/>
    </row>
    <row r="30" spans="1:13" ht="15">
      <c r="A30" s="112"/>
      <c r="B30" s="113"/>
      <c r="C30" s="114"/>
      <c r="D30" s="114"/>
      <c r="E30" s="115"/>
      <c r="F30" s="116"/>
      <c r="G30" s="45"/>
      <c r="H30" s="128">
        <f>IF(G30=P29,B29,B31)</f>
      </c>
      <c r="I30" s="124"/>
      <c r="J30" s="125"/>
      <c r="K30" s="124"/>
      <c r="L30" s="118"/>
      <c r="M30" s="118"/>
    </row>
    <row r="31" spans="1:13" ht="15">
      <c r="A31" s="110">
        <v>12</v>
      </c>
      <c r="B31" s="23">
        <f>IF($E31="","",VLOOKUP($E31,#REF!,4,FALSE))</f>
      </c>
      <c r="C31" s="24">
        <f>IF($E31="","",VLOOKUP($E31,#REF!,9,FALSE))</f>
      </c>
      <c r="D31" s="24">
        <f>IF($E31="","",VLOOKUP($E31,#REF!,11,FALSE))</f>
      </c>
      <c r="E31" s="25"/>
      <c r="F31" s="119" t="s">
        <v>99</v>
      </c>
      <c r="G31" s="118"/>
      <c r="H31" s="121"/>
      <c r="I31" s="124"/>
      <c r="J31" s="125"/>
      <c r="K31" s="126">
        <f>K16</f>
        <v>0</v>
      </c>
      <c r="L31" s="130"/>
      <c r="M31" s="118"/>
    </row>
    <row r="32" spans="1:13" ht="15">
      <c r="A32" s="112"/>
      <c r="B32" s="113"/>
      <c r="C32" s="114"/>
      <c r="D32" s="114"/>
      <c r="E32" s="115"/>
      <c r="F32" s="123"/>
      <c r="G32" s="118"/>
      <c r="H32" s="121"/>
      <c r="I32" s="124"/>
      <c r="J32" s="125"/>
      <c r="K32" s="45"/>
      <c r="L32" s="125">
        <f>IF(K32=I28,J28,J36)</f>
      </c>
      <c r="M32" s="118"/>
    </row>
    <row r="33" spans="1:13" ht="15">
      <c r="A33" s="112">
        <v>13</v>
      </c>
      <c r="B33" s="23">
        <f>IF($E33="","",VLOOKUP($E33,#REF!,4,FALSE))</f>
      </c>
      <c r="C33" s="24">
        <f>IF($E33="","",VLOOKUP($E33,#REF!,9,FALSE))</f>
      </c>
      <c r="D33" s="24">
        <f>IF($E33="","",VLOOKUP($E33,#REF!,11,FALSE))</f>
      </c>
      <c r="E33" s="25"/>
      <c r="F33" s="26" t="s">
        <v>100</v>
      </c>
      <c r="G33" s="118"/>
      <c r="H33" s="121"/>
      <c r="I33" s="124"/>
      <c r="J33" s="125"/>
      <c r="K33" s="118"/>
      <c r="L33" s="118"/>
      <c r="M33" s="118"/>
    </row>
    <row r="34" spans="1:13" ht="15">
      <c r="A34" s="112"/>
      <c r="B34" s="113"/>
      <c r="C34" s="114"/>
      <c r="D34" s="114"/>
      <c r="E34" s="122"/>
      <c r="F34" s="116"/>
      <c r="G34" s="27"/>
      <c r="H34" s="117">
        <f>IF(G34=P33,B33,B35)</f>
      </c>
      <c r="I34" s="124"/>
      <c r="J34" s="125"/>
      <c r="K34" s="118"/>
      <c r="L34" s="118"/>
      <c r="M34" s="118"/>
    </row>
    <row r="35" spans="1:13" ht="15">
      <c r="A35" s="112">
        <v>14</v>
      </c>
      <c r="B35" s="23">
        <f>IF($E35="","",VLOOKUP($E35,#REF!,4,FALSE))</f>
      </c>
      <c r="C35" s="24">
        <f>IF($E35="","",VLOOKUP($E35,#REF!,9,FALSE))</f>
      </c>
      <c r="D35" s="24">
        <f>IF($E35="","",VLOOKUP($E35,#REF!,11,FALSE))</f>
      </c>
      <c r="E35" s="25"/>
      <c r="F35" s="119" t="s">
        <v>101</v>
      </c>
      <c r="G35" s="120"/>
      <c r="H35" s="129"/>
      <c r="I35" s="126">
        <f>I28</f>
        <v>0</v>
      </c>
      <c r="J35" s="125"/>
      <c r="K35" s="118"/>
      <c r="L35" s="118"/>
      <c r="M35" s="118"/>
    </row>
    <row r="36" spans="1:13" ht="15">
      <c r="A36" s="112"/>
      <c r="B36" s="113"/>
      <c r="C36" s="114"/>
      <c r="D36" s="114"/>
      <c r="E36" s="122"/>
      <c r="F36" s="123"/>
      <c r="G36" s="124"/>
      <c r="H36" s="129"/>
      <c r="I36" s="45"/>
      <c r="J36" s="125">
        <f>IF(I36=G34,H34,H38)</f>
      </c>
      <c r="K36" s="118"/>
      <c r="L36" s="118"/>
      <c r="M36" s="118"/>
    </row>
    <row r="37" spans="1:13" ht="15">
      <c r="A37" s="112">
        <v>15</v>
      </c>
      <c r="B37" s="23">
        <f>IF($E37="","",VLOOKUP($E37,#REF!,4,FALSE))</f>
      </c>
      <c r="C37" s="24">
        <f>IF($E37="","",VLOOKUP($E37,#REF!,9,FALSE))</f>
      </c>
      <c r="D37" s="24">
        <f>IF($E37="","",VLOOKUP($E37,#REF!,11,FALSE))</f>
      </c>
      <c r="E37" s="25"/>
      <c r="F37" s="26" t="str">
        <f>IF(ISBLANK($E37),"Bye",IF(VLOOKUP($E37,#REF!,2,FALSE)="ZZZ","",CONCATENATE(VLOOKUP($E37,#REF!,2,FALSE),", ",VLOOKUP($E37,#REF!,3,FALSE))))</f>
        <v>Bye</v>
      </c>
      <c r="G37" s="126">
        <f>G34</f>
        <v>0</v>
      </c>
      <c r="H37" s="130"/>
      <c r="I37" s="118"/>
      <c r="J37" s="118"/>
      <c r="K37" s="118"/>
      <c r="L37" s="118"/>
      <c r="M37" s="118"/>
    </row>
    <row r="38" spans="1:13" ht="15">
      <c r="A38" s="112"/>
      <c r="B38" s="113"/>
      <c r="C38" s="114"/>
      <c r="D38" s="114"/>
      <c r="E38" s="115"/>
      <c r="F38" s="116"/>
      <c r="G38" s="45"/>
      <c r="H38" s="117">
        <f>IF(G38=P37,B37,B39)</f>
      </c>
      <c r="I38" s="118"/>
      <c r="J38" s="118"/>
      <c r="K38" s="118"/>
      <c r="L38" s="118"/>
      <c r="M38" s="118"/>
    </row>
    <row r="39" spans="1:13" ht="15">
      <c r="A39" s="110">
        <v>16</v>
      </c>
      <c r="B39" s="23">
        <f>IF($E39="","",VLOOKUP($E39,#REF!,4,FALSE))</f>
      </c>
      <c r="C39" s="24">
        <f>IF($E39="","",VLOOKUP($E39,#REF!,9,FALSE))</f>
      </c>
      <c r="D39" s="24">
        <f>IF($E39="","",VLOOKUP($E39,#REF!,11,FALSE))</f>
      </c>
      <c r="E39" s="25"/>
      <c r="F39" s="119" t="s">
        <v>102</v>
      </c>
      <c r="G39" s="115"/>
      <c r="H39" s="115"/>
      <c r="I39" s="115"/>
      <c r="J39" s="115"/>
      <c r="K39" s="115"/>
      <c r="L39" s="115"/>
      <c r="M39" s="115"/>
    </row>
    <row r="40" spans="1:13" ht="15.75" thickBot="1">
      <c r="A40" s="48" t="s">
        <v>23</v>
      </c>
      <c r="B40" s="48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</row>
    <row r="41" spans="1:13" ht="15">
      <c r="A41" s="51" t="s">
        <v>24</v>
      </c>
      <c r="B41" s="52"/>
      <c r="C41" s="52"/>
      <c r="D41" s="53"/>
      <c r="E41" s="54" t="s">
        <v>25</v>
      </c>
      <c r="F41" s="55" t="s">
        <v>26</v>
      </c>
      <c r="G41" s="56" t="s">
        <v>27</v>
      </c>
      <c r="H41" s="57"/>
      <c r="I41" s="58"/>
      <c r="J41" s="59"/>
      <c r="K41" s="57" t="s">
        <v>28</v>
      </c>
      <c r="L41" s="57"/>
      <c r="M41" s="60"/>
    </row>
    <row r="42" spans="1:13" ht="15.75" thickBot="1">
      <c r="A42" s="61"/>
      <c r="B42" s="62"/>
      <c r="C42" s="62"/>
      <c r="D42" s="63"/>
      <c r="E42" s="134">
        <v>1</v>
      </c>
      <c r="F42" s="65" t="str">
        <f>F9</f>
        <v>Fco. Javier Junzeda Fernandez</v>
      </c>
      <c r="G42" s="66"/>
      <c r="H42" s="67"/>
      <c r="I42" s="68"/>
      <c r="J42" s="69"/>
      <c r="K42" s="67"/>
      <c r="L42" s="67"/>
      <c r="M42" s="70"/>
    </row>
    <row r="43" spans="1:13" ht="15">
      <c r="A43" s="71" t="s">
        <v>29</v>
      </c>
      <c r="B43" s="72"/>
      <c r="C43" s="72"/>
      <c r="D43" s="73"/>
      <c r="E43" s="135">
        <v>2</v>
      </c>
      <c r="F43" s="75" t="str">
        <f>F39</f>
        <v>Ignacio Terroba Fernandez</v>
      </c>
      <c r="G43" s="66"/>
      <c r="H43" s="67"/>
      <c r="I43" s="68"/>
      <c r="J43" s="69"/>
      <c r="K43" s="67"/>
      <c r="L43" s="67"/>
      <c r="M43" s="70"/>
    </row>
    <row r="44" spans="1:13" ht="15.75" thickBot="1">
      <c r="A44" s="76"/>
      <c r="B44" s="77"/>
      <c r="C44" s="77"/>
      <c r="D44" s="78"/>
      <c r="E44" s="135">
        <v>3</v>
      </c>
      <c r="F44" s="75">
        <f>IF($E$17=3,$F$17,IF($E$31=3,$F$31,""))</f>
      </c>
      <c r="G44" s="66"/>
      <c r="H44" s="67"/>
      <c r="I44" s="68"/>
      <c r="J44" s="69"/>
      <c r="K44" s="67"/>
      <c r="L44" s="67"/>
      <c r="M44" s="70"/>
    </row>
    <row r="45" spans="1:13" ht="15">
      <c r="A45" s="51" t="s">
        <v>30</v>
      </c>
      <c r="B45" s="52"/>
      <c r="C45" s="52"/>
      <c r="D45" s="53"/>
      <c r="E45" s="135">
        <v>4</v>
      </c>
      <c r="F45" s="75">
        <f>IF($E$17=4,$F$17,IF($E$31=4,$F$31,""))</f>
      </c>
      <c r="G45" s="66"/>
      <c r="H45" s="67"/>
      <c r="I45" s="68"/>
      <c r="J45" s="69"/>
      <c r="K45" s="67"/>
      <c r="L45" s="67"/>
      <c r="M45" s="70"/>
    </row>
    <row r="46" spans="1:13" ht="15.75" thickBot="1">
      <c r="A46" s="79"/>
      <c r="B46" s="80"/>
      <c r="C46" s="80"/>
      <c r="D46" s="81"/>
      <c r="E46" s="82"/>
      <c r="F46" s="83"/>
      <c r="G46" s="66"/>
      <c r="H46" s="67"/>
      <c r="I46" s="68"/>
      <c r="J46" s="69"/>
      <c r="K46" s="67"/>
      <c r="L46" s="67"/>
      <c r="M46" s="70"/>
    </row>
    <row r="47" spans="1:13" ht="15">
      <c r="A47" s="51" t="s">
        <v>31</v>
      </c>
      <c r="B47" s="52"/>
      <c r="C47" s="52"/>
      <c r="D47" s="53"/>
      <c r="E47" s="82"/>
      <c r="F47" s="83"/>
      <c r="G47" s="66"/>
      <c r="H47" s="67"/>
      <c r="I47" s="68"/>
      <c r="J47" s="69"/>
      <c r="K47" s="67"/>
      <c r="L47" s="67"/>
      <c r="M47" s="70"/>
    </row>
    <row r="48" spans="1:13" ht="15">
      <c r="A48" s="84">
        <f>K6</f>
        <v>0</v>
      </c>
      <c r="B48" s="85"/>
      <c r="C48" s="85"/>
      <c r="D48" s="86"/>
      <c r="E48" s="82"/>
      <c r="F48" s="83"/>
      <c r="G48" s="66"/>
      <c r="H48" s="67"/>
      <c r="I48" s="68"/>
      <c r="J48" s="69"/>
      <c r="K48" s="67"/>
      <c r="L48" s="67"/>
      <c r="M48" s="70"/>
    </row>
    <row r="49" spans="1:13" ht="15.75" thickBot="1">
      <c r="A49" s="87" t="e">
        <f>(#REF!)</f>
        <v>#REF!</v>
      </c>
      <c r="B49" s="88"/>
      <c r="C49" s="88"/>
      <c r="D49" s="89"/>
      <c r="E49" s="90"/>
      <c r="F49" s="91"/>
      <c r="G49" s="92"/>
      <c r="H49" s="93"/>
      <c r="I49" s="94"/>
      <c r="J49" s="95"/>
      <c r="K49" s="93"/>
      <c r="L49" s="93"/>
      <c r="M49" s="96"/>
    </row>
    <row r="50" spans="1:13" ht="15">
      <c r="A50" s="97"/>
      <c r="B50" s="98" t="s">
        <v>32</v>
      </c>
      <c r="C50" s="97"/>
      <c r="D50" s="97"/>
      <c r="E50" s="97"/>
      <c r="F50" s="99"/>
      <c r="G50" s="99"/>
      <c r="H50" s="99"/>
      <c r="I50" s="100"/>
      <c r="J50" s="100"/>
      <c r="K50" s="101" t="s">
        <v>33</v>
      </c>
      <c r="L50" s="101"/>
      <c r="M50" s="101"/>
    </row>
    <row r="51" spans="1:13" ht="15">
      <c r="A51" s="97"/>
      <c r="B51" s="97"/>
      <c r="C51" s="97"/>
      <c r="D51" s="97"/>
      <c r="E51" s="97"/>
      <c r="F51" s="102" t="s">
        <v>34</v>
      </c>
      <c r="G51" s="103" t="s">
        <v>35</v>
      </c>
      <c r="H51" s="103"/>
      <c r="I51" s="103"/>
      <c r="J51" s="102"/>
      <c r="K51" s="99"/>
      <c r="L51" s="99"/>
      <c r="M51" s="100"/>
    </row>
    <row r="52" spans="1:13" ht="1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</row>
    <row r="53" spans="1:13" ht="1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</row>
    <row r="54" spans="1:13" ht="1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</row>
    <row r="55" spans="1:13" ht="1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</row>
  </sheetData>
  <sheetProtection/>
  <mergeCells count="35">
    <mergeCell ref="A49:D49"/>
    <mergeCell ref="G49:I49"/>
    <mergeCell ref="K49:M49"/>
    <mergeCell ref="K50:M50"/>
    <mergeCell ref="G51:I51"/>
    <mergeCell ref="A47:D47"/>
    <mergeCell ref="G47:I47"/>
    <mergeCell ref="K47:M47"/>
    <mergeCell ref="A48:D48"/>
    <mergeCell ref="G48:I48"/>
    <mergeCell ref="K48:M48"/>
    <mergeCell ref="A45:D45"/>
    <mergeCell ref="G45:I45"/>
    <mergeCell ref="K45:M45"/>
    <mergeCell ref="A46:D46"/>
    <mergeCell ref="G46:I46"/>
    <mergeCell ref="K46:M46"/>
    <mergeCell ref="A43:D43"/>
    <mergeCell ref="G43:I43"/>
    <mergeCell ref="K43:M43"/>
    <mergeCell ref="A44:D44"/>
    <mergeCell ref="G44:I44"/>
    <mergeCell ref="K44:M44"/>
    <mergeCell ref="A41:D41"/>
    <mergeCell ref="G41:I41"/>
    <mergeCell ref="K41:M41"/>
    <mergeCell ref="A42:D42"/>
    <mergeCell ref="G42:I42"/>
    <mergeCell ref="K42:M42"/>
    <mergeCell ref="A2:M2"/>
    <mergeCell ref="A3:E3"/>
    <mergeCell ref="A4:E4"/>
    <mergeCell ref="A5:E5"/>
    <mergeCell ref="A6:E6"/>
    <mergeCell ref="A40:B40"/>
  </mergeCells>
  <conditionalFormatting sqref="B9:D39 F9:F39">
    <cfRule type="expression" priority="1" dxfId="28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priority="2" dxfId="29" stopIfTrue="1">
      <formula>AND($E9&lt;=$M$9,$E9&gt;0,$O9&gt;0,$D9&lt;&gt;"LL",$D9&lt;&gt;"Alt")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5"/>
  <sheetViews>
    <sheetView zoomScalePageLayoutView="0" workbookViewId="0" topLeftCell="A35">
      <selection activeCell="N12" sqref="N12"/>
    </sheetView>
  </sheetViews>
  <sheetFormatPr defaultColWidth="11.421875" defaultRowHeight="15"/>
  <cols>
    <col min="1" max="1" width="2.7109375" style="0" bestFit="1" customWidth="1"/>
    <col min="2" max="2" width="7.57421875" style="0" bestFit="1" customWidth="1"/>
    <col min="3" max="3" width="5.28125" style="0" customWidth="1"/>
    <col min="4" max="4" width="4.00390625" style="0" customWidth="1"/>
    <col min="5" max="5" width="2.8515625" style="0" customWidth="1"/>
    <col min="6" max="6" width="24.7109375" style="0" bestFit="1" customWidth="1"/>
    <col min="7" max="7" width="13.7109375" style="0" customWidth="1"/>
    <col min="8" max="8" width="0" style="0" hidden="1" customWidth="1"/>
    <col min="9" max="9" width="13.7109375" style="0" customWidth="1"/>
    <col min="10" max="10" width="0" style="0" hidden="1" customWidth="1"/>
    <col min="11" max="11" width="13.7109375" style="0" customWidth="1"/>
    <col min="12" max="12" width="0" style="0" hidden="1" customWidth="1"/>
    <col min="13" max="13" width="13.7109375" style="0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" t="s">
        <v>1</v>
      </c>
      <c r="B3" s="2"/>
      <c r="C3" s="2"/>
      <c r="D3" s="2"/>
      <c r="E3" s="2"/>
      <c r="F3" s="3" t="s">
        <v>2</v>
      </c>
      <c r="G3" s="3" t="s">
        <v>36</v>
      </c>
      <c r="H3" s="3"/>
      <c r="I3" s="4"/>
      <c r="J3" s="4"/>
      <c r="K3" s="3" t="s">
        <v>4</v>
      </c>
      <c r="L3" s="105"/>
      <c r="M3" s="106"/>
    </row>
    <row r="4" spans="1:13" ht="15">
      <c r="A4" s="6"/>
      <c r="B4" s="6"/>
      <c r="C4" s="6"/>
      <c r="D4" s="6"/>
      <c r="E4" s="6"/>
      <c r="F4" s="7"/>
      <c r="G4" s="8"/>
      <c r="H4" s="8"/>
      <c r="I4" s="9"/>
      <c r="J4" s="9"/>
      <c r="K4" s="7"/>
      <c r="L4" s="7"/>
      <c r="M4" s="10"/>
    </row>
    <row r="5" spans="1:13" ht="15">
      <c r="A5" s="2" t="s">
        <v>5</v>
      </c>
      <c r="B5" s="2"/>
      <c r="C5" s="2"/>
      <c r="D5" s="2"/>
      <c r="E5" s="2"/>
      <c r="F5" s="3" t="s">
        <v>69</v>
      </c>
      <c r="G5" s="4" t="s">
        <v>70</v>
      </c>
      <c r="H5" s="4"/>
      <c r="I5" s="4"/>
      <c r="J5" s="4"/>
      <c r="K5" s="11" t="s">
        <v>8</v>
      </c>
      <c r="L5" s="107"/>
      <c r="M5" s="106"/>
    </row>
    <row r="6" spans="1:13" ht="15.75" thickBot="1">
      <c r="A6" s="12"/>
      <c r="B6" s="12"/>
      <c r="C6" s="12"/>
      <c r="D6" s="12"/>
      <c r="E6" s="12"/>
      <c r="F6" s="13"/>
      <c r="G6" s="13"/>
      <c r="H6" s="13"/>
      <c r="I6" s="14"/>
      <c r="J6" s="14"/>
      <c r="K6" s="15"/>
      <c r="L6" s="108"/>
      <c r="M6" s="10"/>
    </row>
    <row r="7" spans="1:13" ht="15">
      <c r="A7" s="16"/>
      <c r="B7" s="17" t="s">
        <v>9</v>
      </c>
      <c r="C7" s="17" t="s">
        <v>10</v>
      </c>
      <c r="D7" s="17" t="s">
        <v>11</v>
      </c>
      <c r="E7" s="17" t="s">
        <v>12</v>
      </c>
      <c r="F7" s="17" t="str">
        <f>IF(G6="Femenino","Jugadora","Jugador")</f>
        <v>Jugador</v>
      </c>
      <c r="G7" s="17" t="s">
        <v>55</v>
      </c>
      <c r="H7" s="17"/>
      <c r="I7" s="17" t="s">
        <v>13</v>
      </c>
      <c r="J7" s="17"/>
      <c r="K7" s="17" t="s">
        <v>14</v>
      </c>
      <c r="L7" s="109"/>
      <c r="M7" s="109"/>
    </row>
    <row r="8" spans="1:13" ht="15">
      <c r="A8" s="18"/>
      <c r="B8" s="19"/>
      <c r="C8" s="20"/>
      <c r="D8" s="20"/>
      <c r="E8" s="20"/>
      <c r="F8" s="21"/>
      <c r="G8" s="20"/>
      <c r="H8" s="20"/>
      <c r="I8" s="20"/>
      <c r="J8" s="20"/>
      <c r="K8" s="20"/>
      <c r="L8" s="20"/>
      <c r="M8" s="20"/>
    </row>
    <row r="9" spans="1:13" ht="15">
      <c r="A9" s="110">
        <v>1</v>
      </c>
      <c r="B9" s="23">
        <f>IF($E9="","",VLOOKUP($E9,#REF!,4,FALSE))</f>
      </c>
      <c r="C9" s="24">
        <f>IF($E9="","",VLOOKUP($E9,#REF!,9,FALSE))</f>
      </c>
      <c r="D9" s="24">
        <f>IF($E9="","",VLOOKUP($E9,#REF!,11,FALSE))</f>
      </c>
      <c r="E9" s="25"/>
      <c r="F9" s="26" t="s">
        <v>71</v>
      </c>
      <c r="G9" s="111"/>
      <c r="H9" s="111"/>
      <c r="I9" s="111"/>
      <c r="J9" s="111"/>
      <c r="K9" s="111"/>
      <c r="L9" s="111"/>
      <c r="M9" s="28" t="e">
        <f>#REF!</f>
        <v>#REF!</v>
      </c>
    </row>
    <row r="10" spans="1:13" ht="15">
      <c r="A10" s="112"/>
      <c r="B10" s="113"/>
      <c r="C10" s="114"/>
      <c r="D10" s="114"/>
      <c r="E10" s="115"/>
      <c r="F10" s="116"/>
      <c r="G10" s="27"/>
      <c r="H10" s="117">
        <f>IF(G10=P9,B9,B11)</f>
      </c>
      <c r="I10" s="118"/>
      <c r="J10" s="118"/>
      <c r="K10" s="118"/>
      <c r="L10" s="118"/>
      <c r="M10" s="118"/>
    </row>
    <row r="11" spans="1:13" ht="15">
      <c r="A11" s="112">
        <v>2</v>
      </c>
      <c r="B11" s="23">
        <f>IF($E11="","",VLOOKUP($E11,#REF!,4,FALSE))</f>
      </c>
      <c r="C11" s="24">
        <f>IF($E11="","",VLOOKUP($E11,#REF!,9,FALSE))</f>
      </c>
      <c r="D11" s="24">
        <f>IF($E11="","",VLOOKUP($E11,#REF!,11,FALSE))</f>
      </c>
      <c r="E11" s="25"/>
      <c r="F11" s="119" t="str">
        <f>IF(ISBLANK($E11),"Bye",IF(VLOOKUP($E11,#REF!,2,FALSE)="ZZZ","",CONCATENATE(VLOOKUP($E11,#REF!,2,FALSE),", ",VLOOKUP($E11,#REF!,3,FALSE))))</f>
        <v>Bye</v>
      </c>
      <c r="G11" s="120"/>
      <c r="H11" s="121"/>
      <c r="I11" s="118"/>
      <c r="J11" s="118"/>
      <c r="K11" s="118"/>
      <c r="L11" s="118"/>
      <c r="M11" s="118"/>
    </row>
    <row r="12" spans="1:13" ht="15">
      <c r="A12" s="112"/>
      <c r="B12" s="113"/>
      <c r="C12" s="114"/>
      <c r="D12" s="114"/>
      <c r="E12" s="122"/>
      <c r="F12" s="123"/>
      <c r="G12" s="124"/>
      <c r="H12" s="121"/>
      <c r="I12" s="27"/>
      <c r="J12" s="125">
        <f>IF(I12=G10,H10,H14)</f>
      </c>
      <c r="K12" s="118"/>
      <c r="L12" s="118"/>
      <c r="M12" s="118"/>
    </row>
    <row r="13" spans="1:13" ht="15">
      <c r="A13" s="112">
        <v>3</v>
      </c>
      <c r="B13" s="23">
        <f>IF($E13="","",VLOOKUP($E13,#REF!,4,FALSE))</f>
      </c>
      <c r="C13" s="24">
        <f>IF($E13="","",VLOOKUP($E13,#REF!,9,FALSE))</f>
      </c>
      <c r="D13" s="24">
        <f>IF($E13="","",VLOOKUP($E13,#REF!,11,FALSE))</f>
      </c>
      <c r="E13" s="25"/>
      <c r="F13" s="26" t="s">
        <v>72</v>
      </c>
      <c r="G13" s="126">
        <f>G10</f>
        <v>0</v>
      </c>
      <c r="H13" s="127"/>
      <c r="I13" s="120"/>
      <c r="J13" s="125"/>
      <c r="K13" s="118"/>
      <c r="L13" s="118"/>
      <c r="M13" s="118"/>
    </row>
    <row r="14" spans="1:13" ht="15">
      <c r="A14" s="112"/>
      <c r="B14" s="113"/>
      <c r="C14" s="114"/>
      <c r="D14" s="114"/>
      <c r="E14" s="122"/>
      <c r="F14" s="116"/>
      <c r="G14" s="45"/>
      <c r="H14" s="128">
        <f>IF(G14=P13,B13,B15)</f>
      </c>
      <c r="I14" s="124"/>
      <c r="J14" s="125"/>
      <c r="K14" s="118"/>
      <c r="L14" s="118"/>
      <c r="M14" s="118"/>
    </row>
    <row r="15" spans="1:13" ht="15">
      <c r="A15" s="112">
        <v>4</v>
      </c>
      <c r="B15" s="23">
        <f>IF($E15="","",VLOOKUP($E15,#REF!,4,FALSE))</f>
      </c>
      <c r="C15" s="24">
        <f>IF($E15="","",VLOOKUP($E15,#REF!,9,FALSE))</f>
      </c>
      <c r="D15" s="24">
        <f>IF($E15="","",VLOOKUP($E15,#REF!,11,FALSE))</f>
      </c>
      <c r="E15" s="25"/>
      <c r="F15" s="119" t="str">
        <f>IF(ISBLANK($E15),"Bye",IF(VLOOKUP($E15,#REF!,2,FALSE)="ZZZ","",CONCATENATE(VLOOKUP($E15,#REF!,2,FALSE),", ",VLOOKUP($E15,#REF!,3,FALSE))))</f>
        <v>Bye</v>
      </c>
      <c r="G15" s="118"/>
      <c r="H15" s="121"/>
      <c r="I15" s="124"/>
      <c r="J15" s="125"/>
      <c r="K15" s="118"/>
      <c r="L15" s="118"/>
      <c r="M15" s="118"/>
    </row>
    <row r="16" spans="1:13" ht="15">
      <c r="A16" s="112"/>
      <c r="B16" s="113"/>
      <c r="C16" s="114"/>
      <c r="D16" s="114"/>
      <c r="E16" s="115"/>
      <c r="F16" s="123"/>
      <c r="G16" s="118"/>
      <c r="H16" s="121"/>
      <c r="I16" s="124"/>
      <c r="J16" s="125"/>
      <c r="K16" s="27"/>
      <c r="L16" s="125">
        <f>IF(K16=I12,J12,J20)</f>
      </c>
      <c r="M16" s="118"/>
    </row>
    <row r="17" spans="1:13" ht="15">
      <c r="A17" s="110">
        <v>5</v>
      </c>
      <c r="B17" s="23">
        <f>IF($E17="","",VLOOKUP($E17,#REF!,4,FALSE))</f>
      </c>
      <c r="C17" s="24">
        <f>IF($E17="","",VLOOKUP($E17,#REF!,9,FALSE))</f>
      </c>
      <c r="D17" s="24">
        <f>IF($E17="","",VLOOKUP($E17,#REF!,11,FALSE))</f>
      </c>
      <c r="E17" s="25"/>
      <c r="F17" s="26" t="s">
        <v>73</v>
      </c>
      <c r="G17" s="118"/>
      <c r="H17" s="121"/>
      <c r="I17" s="124"/>
      <c r="J17" s="125"/>
      <c r="K17" s="120"/>
      <c r="L17" s="118"/>
      <c r="M17" s="118"/>
    </row>
    <row r="18" spans="1:13" ht="15">
      <c r="A18" s="112"/>
      <c r="B18" s="113"/>
      <c r="C18" s="114"/>
      <c r="D18" s="114"/>
      <c r="E18" s="115"/>
      <c r="F18" s="116"/>
      <c r="G18" s="27"/>
      <c r="H18" s="117">
        <f>IF(G18=P17,B17,B19)</f>
      </c>
      <c r="I18" s="124"/>
      <c r="J18" s="125"/>
      <c r="K18" s="124"/>
      <c r="L18" s="118"/>
      <c r="M18" s="118"/>
    </row>
    <row r="19" spans="1:13" ht="15">
      <c r="A19" s="112">
        <v>6</v>
      </c>
      <c r="B19" s="23">
        <f>IF($E19="","",VLOOKUP($E19,#REF!,4,FALSE))</f>
      </c>
      <c r="C19" s="24">
        <f>IF($E19="","",VLOOKUP($E19,#REF!,9,FALSE))</f>
      </c>
      <c r="D19" s="24">
        <f>IF($E19="","",VLOOKUP($E19,#REF!,11,FALSE))</f>
      </c>
      <c r="E19" s="25"/>
      <c r="F19" s="119" t="s">
        <v>74</v>
      </c>
      <c r="G19" s="120"/>
      <c r="H19" s="129"/>
      <c r="I19" s="126">
        <f>I12</f>
        <v>0</v>
      </c>
      <c r="J19" s="125"/>
      <c r="K19" s="124"/>
      <c r="L19" s="118"/>
      <c r="M19" s="118"/>
    </row>
    <row r="20" spans="1:13" ht="15">
      <c r="A20" s="112"/>
      <c r="B20" s="113"/>
      <c r="C20" s="114"/>
      <c r="D20" s="114"/>
      <c r="E20" s="122"/>
      <c r="F20" s="123"/>
      <c r="G20" s="124"/>
      <c r="H20" s="129"/>
      <c r="I20" s="27"/>
      <c r="J20" s="125">
        <f>IF(I20=G18,H18,H22)</f>
      </c>
      <c r="K20" s="124"/>
      <c r="L20" s="118"/>
      <c r="M20" s="118"/>
    </row>
    <row r="21" spans="1:13" ht="15">
      <c r="A21" s="112">
        <v>7</v>
      </c>
      <c r="B21" s="23">
        <f>IF($E21="","",VLOOKUP($E21,#REF!,4,FALSE))</f>
      </c>
      <c r="C21" s="24">
        <f>IF($E21="","",VLOOKUP($E21,#REF!,9,FALSE))</f>
      </c>
      <c r="D21" s="24">
        <f>IF($E21="","",VLOOKUP($E21,#REF!,11,FALSE))</f>
      </c>
      <c r="E21" s="25"/>
      <c r="F21" s="26" t="s">
        <v>75</v>
      </c>
      <c r="G21" s="126">
        <f>G18</f>
        <v>0</v>
      </c>
      <c r="H21" s="130"/>
      <c r="I21" s="118"/>
      <c r="J21" s="118"/>
      <c r="K21" s="124"/>
      <c r="L21" s="118"/>
      <c r="M21" s="118"/>
    </row>
    <row r="22" spans="1:13" ht="15">
      <c r="A22" s="112"/>
      <c r="B22" s="113"/>
      <c r="C22" s="114"/>
      <c r="D22" s="114"/>
      <c r="E22" s="122"/>
      <c r="F22" s="116"/>
      <c r="G22" s="45"/>
      <c r="H22" s="117">
        <f>IF(G22=P21,B21,B23)</f>
      </c>
      <c r="I22" s="118"/>
      <c r="J22" s="118"/>
      <c r="K22" s="124"/>
      <c r="L22" s="118"/>
      <c r="M22" s="118"/>
    </row>
    <row r="23" spans="1:13" ht="15">
      <c r="A23" s="112">
        <v>8</v>
      </c>
      <c r="B23" s="23">
        <f>IF($E23="","",VLOOKUP($E23,#REF!,4,FALSE))</f>
      </c>
      <c r="C23" s="24">
        <f>IF($E23="","",VLOOKUP($E23,#REF!,9,FALSE))</f>
      </c>
      <c r="D23" s="24">
        <f>IF($E23="","",VLOOKUP($E23,#REF!,11,FALSE))</f>
      </c>
      <c r="E23" s="25"/>
      <c r="F23" s="119" t="str">
        <f>IF(ISBLANK($E23),"Bye",IF(VLOOKUP($E23,#REF!,2,FALSE)="ZZZ","",CONCATENATE(VLOOKUP($E23,#REF!,2,FALSE),", ",VLOOKUP($E23,#REF!,3,FALSE))))</f>
        <v>Bye</v>
      </c>
      <c r="G23" s="118"/>
      <c r="H23" s="121"/>
      <c r="I23" s="118"/>
      <c r="J23" s="118"/>
      <c r="K23" s="124"/>
      <c r="L23" s="118"/>
      <c r="M23" s="118"/>
    </row>
    <row r="24" spans="1:13" ht="15">
      <c r="A24" s="112"/>
      <c r="B24" s="113"/>
      <c r="C24" s="114"/>
      <c r="D24" s="114"/>
      <c r="E24" s="122"/>
      <c r="F24" s="123"/>
      <c r="G24" s="118"/>
      <c r="H24" s="121"/>
      <c r="I24" s="118"/>
      <c r="J24" s="118"/>
      <c r="K24" s="131" t="str">
        <f>IF(G6="Femenino","Campeona :","Campeón :")</f>
        <v>Campeón :</v>
      </c>
      <c r="L24" s="132"/>
      <c r="M24" s="27"/>
    </row>
    <row r="25" spans="1:13" ht="15">
      <c r="A25" s="112">
        <v>9</v>
      </c>
      <c r="B25" s="23">
        <f>IF($E25="","",VLOOKUP($E25,#REF!,4,FALSE))</f>
      </c>
      <c r="C25" s="24">
        <f>IF($E25="","",VLOOKUP($E25,#REF!,9,FALSE))</f>
      </c>
      <c r="D25" s="24">
        <f>IF($E25="","",VLOOKUP($E25,#REF!,11,FALSE))</f>
      </c>
      <c r="E25" s="25"/>
      <c r="F25" s="26" t="str">
        <f>IF(ISBLANK($E25),"Bye",IF(VLOOKUP($E25,#REF!,2,FALSE)="ZZZ","",CONCATENATE(VLOOKUP($E25,#REF!,2,FALSE),", ",VLOOKUP($E25,#REF!,3,FALSE))))</f>
        <v>Bye</v>
      </c>
      <c r="G25" s="118"/>
      <c r="H25" s="121"/>
      <c r="I25" s="118"/>
      <c r="J25" s="118"/>
      <c r="K25" s="124"/>
      <c r="L25" s="118"/>
      <c r="M25" s="118"/>
    </row>
    <row r="26" spans="1:13" ht="15">
      <c r="A26" s="112"/>
      <c r="B26" s="113"/>
      <c r="C26" s="114"/>
      <c r="D26" s="114"/>
      <c r="E26" s="122"/>
      <c r="F26" s="116"/>
      <c r="G26" s="27"/>
      <c r="H26" s="117">
        <f>IF(G26=P25,B25,B27)</f>
      </c>
      <c r="I26" s="118"/>
      <c r="J26" s="118"/>
      <c r="K26" s="124"/>
      <c r="L26" s="118"/>
      <c r="M26" s="118"/>
    </row>
    <row r="27" spans="1:13" ht="15">
      <c r="A27" s="112">
        <v>10</v>
      </c>
      <c r="B27" s="23">
        <f>IF($E27="","",VLOOKUP($E27,#REF!,4,FALSE))</f>
      </c>
      <c r="C27" s="24">
        <f>IF($E27="","",VLOOKUP($E27,#REF!,9,FALSE))</f>
      </c>
      <c r="D27" s="24">
        <f>IF($E27="","",VLOOKUP($E27,#REF!,11,FALSE))</f>
      </c>
      <c r="E27" s="25"/>
      <c r="F27" s="119" t="s">
        <v>76</v>
      </c>
      <c r="G27" s="120"/>
      <c r="H27" s="121"/>
      <c r="I27" s="118"/>
      <c r="J27" s="118"/>
      <c r="K27" s="124"/>
      <c r="L27" s="118"/>
      <c r="M27" s="118"/>
    </row>
    <row r="28" spans="1:13" ht="15">
      <c r="A28" s="112"/>
      <c r="B28" s="113"/>
      <c r="C28" s="114"/>
      <c r="D28" s="114"/>
      <c r="E28" s="122"/>
      <c r="F28" s="123"/>
      <c r="G28" s="124"/>
      <c r="H28" s="121"/>
      <c r="I28" s="27"/>
      <c r="J28" s="125">
        <f>IF(I28=G26,H26,H30)</f>
      </c>
      <c r="K28" s="124"/>
      <c r="L28" s="118"/>
      <c r="M28" s="118"/>
    </row>
    <row r="29" spans="1:13" ht="15">
      <c r="A29" s="112">
        <v>11</v>
      </c>
      <c r="B29" s="23">
        <f>IF($E29="","",VLOOKUP($E29,#REF!,4,FALSE))</f>
      </c>
      <c r="C29" s="24">
        <f>IF($E29="","",VLOOKUP($E29,#REF!,9,FALSE))</f>
      </c>
      <c r="D29" s="24">
        <f>IF($E29="","",VLOOKUP($E29,#REF!,11,FALSE))</f>
      </c>
      <c r="E29" s="25"/>
      <c r="F29" s="26" t="s">
        <v>16</v>
      </c>
      <c r="G29" s="126">
        <f>G26</f>
        <v>0</v>
      </c>
      <c r="H29" s="127"/>
      <c r="I29" s="120"/>
      <c r="J29" s="125"/>
      <c r="K29" s="124"/>
      <c r="L29" s="118"/>
      <c r="M29" s="118"/>
    </row>
    <row r="30" spans="1:13" ht="15">
      <c r="A30" s="112"/>
      <c r="B30" s="113"/>
      <c r="C30" s="114"/>
      <c r="D30" s="114"/>
      <c r="E30" s="115"/>
      <c r="F30" s="116"/>
      <c r="G30" s="45"/>
      <c r="H30" s="128">
        <f>IF(G30=P29,B29,B31)</f>
      </c>
      <c r="I30" s="124"/>
      <c r="J30" s="125"/>
      <c r="K30" s="124"/>
      <c r="L30" s="118"/>
      <c r="M30" s="118"/>
    </row>
    <row r="31" spans="1:13" ht="15">
      <c r="A31" s="110">
        <v>12</v>
      </c>
      <c r="B31" s="23">
        <f>IF($E31="","",VLOOKUP($E31,#REF!,4,FALSE))</f>
      </c>
      <c r="C31" s="24">
        <f>IF($E31="","",VLOOKUP($E31,#REF!,9,FALSE))</f>
      </c>
      <c r="D31" s="24">
        <f>IF($E31="","",VLOOKUP($E31,#REF!,11,FALSE))</f>
      </c>
      <c r="E31" s="25"/>
      <c r="F31" s="119" t="s">
        <v>77</v>
      </c>
      <c r="G31" s="118"/>
      <c r="H31" s="121"/>
      <c r="I31" s="124"/>
      <c r="J31" s="125"/>
      <c r="K31" s="126">
        <f>K16</f>
        <v>0</v>
      </c>
      <c r="L31" s="130"/>
      <c r="M31" s="118"/>
    </row>
    <row r="32" spans="1:13" ht="15">
      <c r="A32" s="112"/>
      <c r="B32" s="113"/>
      <c r="C32" s="114"/>
      <c r="D32" s="114"/>
      <c r="E32" s="115"/>
      <c r="F32" s="123"/>
      <c r="G32" s="118"/>
      <c r="H32" s="121"/>
      <c r="I32" s="124"/>
      <c r="J32" s="125"/>
      <c r="K32" s="45"/>
      <c r="L32" s="125">
        <f>IF(K32=I28,J28,J36)</f>
      </c>
      <c r="M32" s="118"/>
    </row>
    <row r="33" spans="1:13" ht="15">
      <c r="A33" s="112">
        <v>13</v>
      </c>
      <c r="B33" s="23">
        <f>IF($E33="","",VLOOKUP($E33,#REF!,4,FALSE))</f>
      </c>
      <c r="C33" s="24">
        <f>IF($E33="","",VLOOKUP($E33,#REF!,9,FALSE))</f>
      </c>
      <c r="D33" s="24">
        <f>IF($E33="","",VLOOKUP($E33,#REF!,11,FALSE))</f>
      </c>
      <c r="E33" s="25"/>
      <c r="F33" s="26" t="s">
        <v>78</v>
      </c>
      <c r="G33" s="118"/>
      <c r="H33" s="121"/>
      <c r="I33" s="124"/>
      <c r="J33" s="125"/>
      <c r="K33" s="118"/>
      <c r="L33" s="118"/>
      <c r="M33" s="118"/>
    </row>
    <row r="34" spans="1:13" ht="15">
      <c r="A34" s="112"/>
      <c r="B34" s="113"/>
      <c r="C34" s="114"/>
      <c r="D34" s="114"/>
      <c r="E34" s="122"/>
      <c r="F34" s="116"/>
      <c r="G34" s="27"/>
      <c r="H34" s="117">
        <f>IF(G34=P33,B33,B35)</f>
      </c>
      <c r="I34" s="124"/>
      <c r="J34" s="125"/>
      <c r="K34" s="118"/>
      <c r="L34" s="118"/>
      <c r="M34" s="118"/>
    </row>
    <row r="35" spans="1:13" ht="15">
      <c r="A35" s="112">
        <v>14</v>
      </c>
      <c r="B35" s="23">
        <f>IF($E35="","",VLOOKUP($E35,#REF!,4,FALSE))</f>
      </c>
      <c r="C35" s="24">
        <f>IF($E35="","",VLOOKUP($E35,#REF!,9,FALSE))</f>
      </c>
      <c r="D35" s="24">
        <f>IF($E35="","",VLOOKUP($E35,#REF!,11,FALSE))</f>
      </c>
      <c r="E35" s="25"/>
      <c r="F35" s="119" t="s">
        <v>79</v>
      </c>
      <c r="G35" s="120"/>
      <c r="H35" s="129"/>
      <c r="I35" s="126">
        <f>I28</f>
        <v>0</v>
      </c>
      <c r="J35" s="125"/>
      <c r="K35" s="118"/>
      <c r="L35" s="118"/>
      <c r="M35" s="118"/>
    </row>
    <row r="36" spans="1:13" ht="15">
      <c r="A36" s="112"/>
      <c r="B36" s="113"/>
      <c r="C36" s="114"/>
      <c r="D36" s="114"/>
      <c r="E36" s="122"/>
      <c r="F36" s="123"/>
      <c r="G36" s="124"/>
      <c r="H36" s="129"/>
      <c r="I36" s="45"/>
      <c r="J36" s="125">
        <f>IF(I36=G34,H34,H38)</f>
      </c>
      <c r="K36" s="118"/>
      <c r="L36" s="118"/>
      <c r="M36" s="118"/>
    </row>
    <row r="37" spans="1:13" ht="15">
      <c r="A37" s="112">
        <v>15</v>
      </c>
      <c r="B37" s="23">
        <f>IF($E37="","",VLOOKUP($E37,#REF!,4,FALSE))</f>
      </c>
      <c r="C37" s="24">
        <f>IF($E37="","",VLOOKUP($E37,#REF!,9,FALSE))</f>
      </c>
      <c r="D37" s="24">
        <f>IF($E37="","",VLOOKUP($E37,#REF!,11,FALSE))</f>
      </c>
      <c r="E37" s="25"/>
      <c r="F37" s="26" t="str">
        <f>IF(ISBLANK($E37),"Bye",IF(VLOOKUP($E37,#REF!,2,FALSE)="ZZZ","",CONCATENATE(VLOOKUP($E37,#REF!,2,FALSE),", ",VLOOKUP($E37,#REF!,3,FALSE))))</f>
        <v>Bye</v>
      </c>
      <c r="G37" s="126">
        <f>G34</f>
        <v>0</v>
      </c>
      <c r="H37" s="130"/>
      <c r="I37" s="118"/>
      <c r="J37" s="118"/>
      <c r="K37" s="118"/>
      <c r="L37" s="118"/>
      <c r="M37" s="118"/>
    </row>
    <row r="38" spans="1:13" ht="15">
      <c r="A38" s="112"/>
      <c r="B38" s="113"/>
      <c r="C38" s="114"/>
      <c r="D38" s="114"/>
      <c r="E38" s="115"/>
      <c r="F38" s="116"/>
      <c r="G38" s="45"/>
      <c r="H38" s="117">
        <f>IF(G38=P37,B37,B39)</f>
      </c>
      <c r="I38" s="118"/>
      <c r="J38" s="118"/>
      <c r="K38" s="118"/>
      <c r="L38" s="118"/>
      <c r="M38" s="118"/>
    </row>
    <row r="39" spans="1:13" ht="15">
      <c r="A39" s="110">
        <v>16</v>
      </c>
      <c r="B39" s="23">
        <f>IF($E39="","",VLOOKUP($E39,#REF!,4,FALSE))</f>
      </c>
      <c r="C39" s="24">
        <f>IF($E39="","",VLOOKUP($E39,#REF!,9,FALSE))</f>
      </c>
      <c r="D39" s="24">
        <f>IF($E39="","",VLOOKUP($E39,#REF!,11,FALSE))</f>
      </c>
      <c r="E39" s="25"/>
      <c r="F39" s="119" t="s">
        <v>80</v>
      </c>
      <c r="G39" s="115"/>
      <c r="H39" s="115"/>
      <c r="I39" s="115"/>
      <c r="J39" s="115"/>
      <c r="K39" s="115"/>
      <c r="L39" s="115"/>
      <c r="M39" s="115"/>
    </row>
    <row r="40" spans="1:13" ht="15.75" thickBot="1">
      <c r="A40" s="48" t="s">
        <v>23</v>
      </c>
      <c r="B40" s="48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</row>
    <row r="41" spans="1:13" ht="15">
      <c r="A41" s="51" t="s">
        <v>24</v>
      </c>
      <c r="B41" s="52"/>
      <c r="C41" s="52"/>
      <c r="D41" s="53"/>
      <c r="E41" s="54" t="s">
        <v>25</v>
      </c>
      <c r="F41" s="55" t="s">
        <v>26</v>
      </c>
      <c r="G41" s="56" t="s">
        <v>27</v>
      </c>
      <c r="H41" s="57"/>
      <c r="I41" s="58"/>
      <c r="J41" s="59"/>
      <c r="K41" s="57" t="s">
        <v>28</v>
      </c>
      <c r="L41" s="57"/>
      <c r="M41" s="60"/>
    </row>
    <row r="42" spans="1:13" ht="15.75" thickBot="1">
      <c r="A42" s="61"/>
      <c r="B42" s="62"/>
      <c r="C42" s="62"/>
      <c r="D42" s="63"/>
      <c r="E42" s="134">
        <v>1</v>
      </c>
      <c r="F42" s="65" t="str">
        <f>F9</f>
        <v>Marina Traverso Zabalo</v>
      </c>
      <c r="G42" s="66"/>
      <c r="H42" s="67"/>
      <c r="I42" s="68"/>
      <c r="J42" s="69"/>
      <c r="K42" s="67"/>
      <c r="L42" s="67"/>
      <c r="M42" s="70"/>
    </row>
    <row r="43" spans="1:13" ht="15">
      <c r="A43" s="71" t="s">
        <v>29</v>
      </c>
      <c r="B43" s="72"/>
      <c r="C43" s="72"/>
      <c r="D43" s="73"/>
      <c r="E43" s="135">
        <v>2</v>
      </c>
      <c r="F43" s="75" t="str">
        <f>F39</f>
        <v>Henar Morilla Gorgojo</v>
      </c>
      <c r="G43" s="66"/>
      <c r="H43" s="67"/>
      <c r="I43" s="68"/>
      <c r="J43" s="69"/>
      <c r="K43" s="67"/>
      <c r="L43" s="67"/>
      <c r="M43" s="70"/>
    </row>
    <row r="44" spans="1:13" ht="15.75" thickBot="1">
      <c r="A44" s="76"/>
      <c r="B44" s="77"/>
      <c r="C44" s="77"/>
      <c r="D44" s="78"/>
      <c r="E44" s="135">
        <v>3</v>
      </c>
      <c r="F44" s="75">
        <f>IF($E$17=3,$F$17,IF($E$31=3,$F$31,""))</f>
      </c>
      <c r="G44" s="66"/>
      <c r="H44" s="67"/>
      <c r="I44" s="68"/>
      <c r="J44" s="69"/>
      <c r="K44" s="67"/>
      <c r="L44" s="67"/>
      <c r="M44" s="70"/>
    </row>
    <row r="45" spans="1:13" ht="15">
      <c r="A45" s="51" t="s">
        <v>30</v>
      </c>
      <c r="B45" s="52"/>
      <c r="C45" s="52"/>
      <c r="D45" s="53"/>
      <c r="E45" s="135">
        <v>4</v>
      </c>
      <c r="F45" s="75">
        <f>IF($E$17=4,$F$17,IF($E$31=4,$F$31,""))</f>
      </c>
      <c r="G45" s="66"/>
      <c r="H45" s="67"/>
      <c r="I45" s="68"/>
      <c r="J45" s="69"/>
      <c r="K45" s="67"/>
      <c r="L45" s="67"/>
      <c r="M45" s="70"/>
    </row>
    <row r="46" spans="1:13" ht="15.75" thickBot="1">
      <c r="A46" s="79"/>
      <c r="B46" s="80"/>
      <c r="C46" s="80"/>
      <c r="D46" s="81"/>
      <c r="E46" s="82"/>
      <c r="F46" s="83"/>
      <c r="G46" s="66"/>
      <c r="H46" s="67"/>
      <c r="I46" s="68"/>
      <c r="J46" s="69"/>
      <c r="K46" s="67"/>
      <c r="L46" s="67"/>
      <c r="M46" s="70"/>
    </row>
    <row r="47" spans="1:13" ht="15">
      <c r="A47" s="51" t="s">
        <v>31</v>
      </c>
      <c r="B47" s="52"/>
      <c r="C47" s="52"/>
      <c r="D47" s="53"/>
      <c r="E47" s="82"/>
      <c r="F47" s="83"/>
      <c r="G47" s="66"/>
      <c r="H47" s="67"/>
      <c r="I47" s="68"/>
      <c r="J47" s="69"/>
      <c r="K47" s="67"/>
      <c r="L47" s="67"/>
      <c r="M47" s="70"/>
    </row>
    <row r="48" spans="1:13" ht="15">
      <c r="A48" s="84">
        <f>K6</f>
        <v>0</v>
      </c>
      <c r="B48" s="85"/>
      <c r="C48" s="85"/>
      <c r="D48" s="86"/>
      <c r="E48" s="82"/>
      <c r="F48" s="83"/>
      <c r="G48" s="66"/>
      <c r="H48" s="67"/>
      <c r="I48" s="68"/>
      <c r="J48" s="69"/>
      <c r="K48" s="67"/>
      <c r="L48" s="67"/>
      <c r="M48" s="70"/>
    </row>
    <row r="49" spans="1:13" ht="15.75" thickBot="1">
      <c r="A49" s="87" t="e">
        <f>(#REF!)</f>
        <v>#REF!</v>
      </c>
      <c r="B49" s="88"/>
      <c r="C49" s="88"/>
      <c r="D49" s="89"/>
      <c r="E49" s="90"/>
      <c r="F49" s="91"/>
      <c r="G49" s="92"/>
      <c r="H49" s="93"/>
      <c r="I49" s="94"/>
      <c r="J49" s="95"/>
      <c r="K49" s="93"/>
      <c r="L49" s="93"/>
      <c r="M49" s="96"/>
    </row>
    <row r="50" spans="1:13" ht="15">
      <c r="A50" s="97"/>
      <c r="B50" s="98" t="s">
        <v>32</v>
      </c>
      <c r="C50" s="97"/>
      <c r="D50" s="97"/>
      <c r="E50" s="97"/>
      <c r="F50" s="99"/>
      <c r="G50" s="99"/>
      <c r="H50" s="99"/>
      <c r="I50" s="100"/>
      <c r="J50" s="100"/>
      <c r="K50" s="101" t="s">
        <v>33</v>
      </c>
      <c r="L50" s="101"/>
      <c r="M50" s="101"/>
    </row>
    <row r="51" spans="1:13" ht="15">
      <c r="A51" s="97"/>
      <c r="B51" s="97"/>
      <c r="C51" s="97"/>
      <c r="D51" s="97"/>
      <c r="E51" s="97"/>
      <c r="F51" s="102" t="s">
        <v>34</v>
      </c>
      <c r="G51" s="103" t="s">
        <v>35</v>
      </c>
      <c r="H51" s="103"/>
      <c r="I51" s="103"/>
      <c r="J51" s="102"/>
      <c r="K51" s="99"/>
      <c r="L51" s="99"/>
      <c r="M51" s="100"/>
    </row>
    <row r="52" spans="1:13" ht="1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</row>
    <row r="53" spans="1:13" ht="1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</row>
    <row r="54" spans="1:13" ht="1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</row>
    <row r="55" spans="1:13" ht="1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</row>
  </sheetData>
  <sheetProtection/>
  <mergeCells count="35">
    <mergeCell ref="A49:D49"/>
    <mergeCell ref="G49:I49"/>
    <mergeCell ref="K49:M49"/>
    <mergeCell ref="K50:M50"/>
    <mergeCell ref="G51:I51"/>
    <mergeCell ref="A47:D47"/>
    <mergeCell ref="G47:I47"/>
    <mergeCell ref="K47:M47"/>
    <mergeCell ref="A48:D48"/>
    <mergeCell ref="G48:I48"/>
    <mergeCell ref="K48:M48"/>
    <mergeCell ref="A45:D45"/>
    <mergeCell ref="G45:I45"/>
    <mergeCell ref="K45:M45"/>
    <mergeCell ref="A46:D46"/>
    <mergeCell ref="G46:I46"/>
    <mergeCell ref="K46:M46"/>
    <mergeCell ref="A43:D43"/>
    <mergeCell ref="G43:I43"/>
    <mergeCell ref="K43:M43"/>
    <mergeCell ref="A44:D44"/>
    <mergeCell ref="G44:I44"/>
    <mergeCell ref="K44:M44"/>
    <mergeCell ref="A41:D41"/>
    <mergeCell ref="G41:I41"/>
    <mergeCell ref="K41:M41"/>
    <mergeCell ref="A42:D42"/>
    <mergeCell ref="G42:I42"/>
    <mergeCell ref="K42:M42"/>
    <mergeCell ref="A2:M2"/>
    <mergeCell ref="A3:E3"/>
    <mergeCell ref="A4:E4"/>
    <mergeCell ref="A5:E5"/>
    <mergeCell ref="A6:E6"/>
    <mergeCell ref="A40:B40"/>
  </mergeCells>
  <conditionalFormatting sqref="B9:D39 F9:F39">
    <cfRule type="expression" priority="1" dxfId="28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priority="2" dxfId="29" stopIfTrue="1">
      <formula>AND($E9&lt;=$M$9,$E9&gt;0,$O9&gt;0,$D9&lt;&gt;"LL",$D9&lt;&gt;"Alt")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55"/>
  <sheetViews>
    <sheetView tabSelected="1" zoomScalePageLayoutView="0" workbookViewId="0" topLeftCell="A1">
      <selection activeCell="O17" sqref="O17"/>
    </sheetView>
  </sheetViews>
  <sheetFormatPr defaultColWidth="11.421875" defaultRowHeight="15"/>
  <cols>
    <col min="1" max="1" width="2.7109375" style="0" bestFit="1" customWidth="1"/>
    <col min="2" max="2" width="7.57421875" style="0" bestFit="1" customWidth="1"/>
    <col min="3" max="3" width="5.28125" style="0" customWidth="1"/>
    <col min="4" max="4" width="4.00390625" style="0" customWidth="1"/>
    <col min="5" max="5" width="2.8515625" style="0" customWidth="1"/>
    <col min="6" max="6" width="24.7109375" style="0" bestFit="1" customWidth="1"/>
    <col min="7" max="7" width="13.7109375" style="0" customWidth="1"/>
    <col min="8" max="8" width="0" style="0" hidden="1" customWidth="1"/>
    <col min="9" max="9" width="13.7109375" style="0" customWidth="1"/>
    <col min="10" max="10" width="0" style="0" hidden="1" customWidth="1"/>
    <col min="11" max="11" width="13.7109375" style="0" customWidth="1"/>
    <col min="12" max="12" width="0" style="0" hidden="1" customWidth="1"/>
    <col min="13" max="13" width="13.7109375" style="0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" t="s">
        <v>1</v>
      </c>
      <c r="B3" s="2"/>
      <c r="C3" s="2"/>
      <c r="D3" s="2"/>
      <c r="E3" s="2"/>
      <c r="F3" s="3" t="s">
        <v>2</v>
      </c>
      <c r="G3" s="3" t="s">
        <v>36</v>
      </c>
      <c r="H3" s="3"/>
      <c r="I3" s="4"/>
      <c r="J3" s="4"/>
      <c r="K3" s="3" t="s">
        <v>4</v>
      </c>
      <c r="L3" s="105"/>
      <c r="M3" s="106"/>
    </row>
    <row r="4" spans="1:13" ht="15">
      <c r="A4" s="6"/>
      <c r="B4" s="6"/>
      <c r="C4" s="6"/>
      <c r="D4" s="6"/>
      <c r="E4" s="6"/>
      <c r="F4" s="7"/>
      <c r="G4" s="8"/>
      <c r="H4" s="8"/>
      <c r="I4" s="9"/>
      <c r="J4" s="9"/>
      <c r="K4" s="7"/>
      <c r="L4" s="7"/>
      <c r="M4" s="10"/>
    </row>
    <row r="5" spans="1:13" ht="15">
      <c r="A5" s="2" t="s">
        <v>5</v>
      </c>
      <c r="B5" s="2"/>
      <c r="C5" s="2"/>
      <c r="D5" s="2"/>
      <c r="E5" s="2"/>
      <c r="F5" s="3" t="s">
        <v>69</v>
      </c>
      <c r="G5" s="4" t="s">
        <v>46</v>
      </c>
      <c r="H5" s="4"/>
      <c r="I5" s="4"/>
      <c r="J5" s="4"/>
      <c r="K5" s="11" t="s">
        <v>8</v>
      </c>
      <c r="L5" s="107"/>
      <c r="M5" s="106"/>
    </row>
    <row r="6" spans="1:13" ht="15.75" thickBot="1">
      <c r="A6" s="12"/>
      <c r="B6" s="12"/>
      <c r="C6" s="12"/>
      <c r="D6" s="12"/>
      <c r="E6" s="12"/>
      <c r="F6" s="13"/>
      <c r="G6" s="13"/>
      <c r="H6" s="13"/>
      <c r="I6" s="14"/>
      <c r="J6" s="14"/>
      <c r="K6" s="15"/>
      <c r="L6" s="108"/>
      <c r="M6" s="10"/>
    </row>
    <row r="7" spans="1:13" ht="15">
      <c r="A7" s="16"/>
      <c r="B7" s="17" t="s">
        <v>9</v>
      </c>
      <c r="C7" s="17" t="s">
        <v>10</v>
      </c>
      <c r="D7" s="17" t="s">
        <v>11</v>
      </c>
      <c r="E7" s="17" t="s">
        <v>12</v>
      </c>
      <c r="F7" s="17" t="str">
        <f>IF(G6="Femenino","Jugadora","Jugador")</f>
        <v>Jugador</v>
      </c>
      <c r="G7" s="17" t="s">
        <v>55</v>
      </c>
      <c r="H7" s="17"/>
      <c r="I7" s="17" t="s">
        <v>13</v>
      </c>
      <c r="J7" s="17"/>
      <c r="K7" s="17" t="s">
        <v>14</v>
      </c>
      <c r="L7" s="109"/>
      <c r="M7" s="109"/>
    </row>
    <row r="8" spans="1:13" ht="15">
      <c r="A8" s="18"/>
      <c r="B8" s="19"/>
      <c r="C8" s="20"/>
      <c r="D8" s="20"/>
      <c r="E8" s="20"/>
      <c r="F8" s="21"/>
      <c r="G8" s="20"/>
      <c r="H8" s="20"/>
      <c r="I8" s="20"/>
      <c r="J8" s="20"/>
      <c r="K8" s="20"/>
      <c r="L8" s="20"/>
      <c r="M8" s="20"/>
    </row>
    <row r="9" spans="1:13" ht="15">
      <c r="A9" s="110">
        <v>1</v>
      </c>
      <c r="B9" s="23">
        <f>IF($E9="","",VLOOKUP($E9,#REF!,4,FALSE))</f>
      </c>
      <c r="C9" s="24">
        <f>IF($E9="","",VLOOKUP($E9,#REF!,9,FALSE))</f>
      </c>
      <c r="D9" s="24">
        <f>IF($E9="","",VLOOKUP($E9,#REF!,11,FALSE))</f>
      </c>
      <c r="E9" s="25"/>
      <c r="F9" s="26" t="s">
        <v>81</v>
      </c>
      <c r="G9" s="111"/>
      <c r="H9" s="111"/>
      <c r="I9" s="111"/>
      <c r="J9" s="111"/>
      <c r="K9" s="111"/>
      <c r="L9" s="111"/>
      <c r="M9" s="28" t="e">
        <f>#REF!</f>
        <v>#REF!</v>
      </c>
    </row>
    <row r="10" spans="1:13" ht="15">
      <c r="A10" s="112"/>
      <c r="B10" s="113"/>
      <c r="C10" s="114"/>
      <c r="D10" s="114"/>
      <c r="E10" s="115"/>
      <c r="F10" s="116"/>
      <c r="G10" s="27"/>
      <c r="H10" s="117">
        <f>IF(G10=P9,B9,B11)</f>
      </c>
      <c r="I10" s="118"/>
      <c r="J10" s="118"/>
      <c r="K10" s="118"/>
      <c r="L10" s="118"/>
      <c r="M10" s="118"/>
    </row>
    <row r="11" spans="1:13" ht="15">
      <c r="A11" s="112">
        <v>2</v>
      </c>
      <c r="B11" s="23">
        <f>IF($E11="","",VLOOKUP($E11,#REF!,4,FALSE))</f>
      </c>
      <c r="C11" s="24">
        <f>IF($E11="","",VLOOKUP($E11,#REF!,9,FALSE))</f>
      </c>
      <c r="D11" s="24">
        <f>IF($E11="","",VLOOKUP($E11,#REF!,11,FALSE))</f>
      </c>
      <c r="E11" s="25"/>
      <c r="F11" s="119" t="str">
        <f>IF(ISBLANK($E11),"Bye",IF(VLOOKUP($E11,#REF!,2,FALSE)="ZZZ","",CONCATENATE(VLOOKUP($E11,#REF!,2,FALSE),", ",VLOOKUP($E11,#REF!,3,FALSE))))</f>
        <v>Bye</v>
      </c>
      <c r="G11" s="120"/>
      <c r="H11" s="121"/>
      <c r="I11" s="118"/>
      <c r="J11" s="118"/>
      <c r="K11" s="118"/>
      <c r="L11" s="118"/>
      <c r="M11" s="118"/>
    </row>
    <row r="12" spans="1:13" ht="15">
      <c r="A12" s="112"/>
      <c r="B12" s="113"/>
      <c r="C12" s="114"/>
      <c r="D12" s="114"/>
      <c r="E12" s="122"/>
      <c r="F12" s="123"/>
      <c r="G12" s="124"/>
      <c r="H12" s="121"/>
      <c r="I12" s="27"/>
      <c r="J12" s="125">
        <f>IF(I12=G10,H10,H14)</f>
      </c>
      <c r="K12" s="118"/>
      <c r="L12" s="118"/>
      <c r="M12" s="118"/>
    </row>
    <row r="13" spans="1:13" ht="15">
      <c r="A13" s="112">
        <v>3</v>
      </c>
      <c r="B13" s="23">
        <f>IF($E13="","",VLOOKUP($E13,#REF!,4,FALSE))</f>
      </c>
      <c r="C13" s="24">
        <f>IF($E13="","",VLOOKUP($E13,#REF!,9,FALSE))</f>
      </c>
      <c r="D13" s="24">
        <f>IF($E13="","",VLOOKUP($E13,#REF!,11,FALSE))</f>
      </c>
      <c r="E13" s="25"/>
      <c r="F13" s="26" t="s">
        <v>82</v>
      </c>
      <c r="G13" s="126">
        <f>G10</f>
        <v>0</v>
      </c>
      <c r="H13" s="127"/>
      <c r="I13" s="120"/>
      <c r="J13" s="125"/>
      <c r="K13" s="118"/>
      <c r="L13" s="118"/>
      <c r="M13" s="118"/>
    </row>
    <row r="14" spans="1:13" ht="15">
      <c r="A14" s="112"/>
      <c r="B14" s="113"/>
      <c r="C14" s="114"/>
      <c r="D14" s="114"/>
      <c r="E14" s="122"/>
      <c r="F14" s="116"/>
      <c r="G14" s="45"/>
      <c r="H14" s="128">
        <f>IF(G14=P13,B13,B15)</f>
      </c>
      <c r="I14" s="124"/>
      <c r="J14" s="125"/>
      <c r="K14" s="118"/>
      <c r="L14" s="118"/>
      <c r="M14" s="118"/>
    </row>
    <row r="15" spans="1:13" ht="15">
      <c r="A15" s="112">
        <v>4</v>
      </c>
      <c r="B15" s="23">
        <f>IF($E15="","",VLOOKUP($E15,#REF!,4,FALSE))</f>
      </c>
      <c r="C15" s="24">
        <f>IF($E15="","",VLOOKUP($E15,#REF!,9,FALSE))</f>
      </c>
      <c r="D15" s="24">
        <f>IF($E15="","",VLOOKUP($E15,#REF!,11,FALSE))</f>
      </c>
      <c r="E15" s="25"/>
      <c r="F15" s="119" t="str">
        <f>IF(ISBLANK($E15),"Bye",IF(VLOOKUP($E15,#REF!,2,FALSE)="ZZZ","",CONCATENATE(VLOOKUP($E15,#REF!,2,FALSE),", ",VLOOKUP($E15,#REF!,3,FALSE))))</f>
        <v>Bye</v>
      </c>
      <c r="G15" s="118"/>
      <c r="H15" s="121"/>
      <c r="I15" s="124"/>
      <c r="J15" s="125"/>
      <c r="K15" s="118"/>
      <c r="L15" s="118"/>
      <c r="M15" s="118"/>
    </row>
    <row r="16" spans="1:13" ht="15">
      <c r="A16" s="112"/>
      <c r="B16" s="113"/>
      <c r="C16" s="114"/>
      <c r="D16" s="114"/>
      <c r="E16" s="115"/>
      <c r="F16" s="123"/>
      <c r="G16" s="118"/>
      <c r="H16" s="121"/>
      <c r="I16" s="124"/>
      <c r="J16" s="125"/>
      <c r="K16" s="27"/>
      <c r="L16" s="125">
        <f>IF(K16=I12,J12,J20)</f>
      </c>
      <c r="M16" s="118"/>
    </row>
    <row r="17" spans="1:13" ht="15">
      <c r="A17" s="110">
        <v>5</v>
      </c>
      <c r="B17" s="23">
        <f>IF($E17="","",VLOOKUP($E17,#REF!,4,FALSE))</f>
      </c>
      <c r="C17" s="24">
        <f>IF($E17="","",VLOOKUP($E17,#REF!,9,FALSE))</f>
      </c>
      <c r="D17" s="24">
        <f>IF($E17="","",VLOOKUP($E17,#REF!,11,FALSE))</f>
      </c>
      <c r="E17" s="25"/>
      <c r="F17" s="26" t="s">
        <v>83</v>
      </c>
      <c r="G17" s="118"/>
      <c r="H17" s="121"/>
      <c r="I17" s="124"/>
      <c r="J17" s="125"/>
      <c r="K17" s="120"/>
      <c r="L17" s="118"/>
      <c r="M17" s="118"/>
    </row>
    <row r="18" spans="1:13" ht="15">
      <c r="A18" s="112"/>
      <c r="B18" s="113"/>
      <c r="C18" s="114"/>
      <c r="D18" s="114"/>
      <c r="E18" s="115"/>
      <c r="F18" s="116"/>
      <c r="G18" s="27"/>
      <c r="H18" s="117">
        <f>IF(G18=P17,B17,B19)</f>
      </c>
      <c r="I18" s="124"/>
      <c r="J18" s="125"/>
      <c r="K18" s="124"/>
      <c r="L18" s="118"/>
      <c r="M18" s="118"/>
    </row>
    <row r="19" spans="1:13" ht="15">
      <c r="A19" s="112">
        <v>6</v>
      </c>
      <c r="B19" s="23">
        <f>IF($E19="","",VLOOKUP($E19,#REF!,4,FALSE))</f>
      </c>
      <c r="C19" s="24">
        <f>IF($E19="","",VLOOKUP($E19,#REF!,9,FALSE))</f>
      </c>
      <c r="D19" s="24">
        <f>IF($E19="","",VLOOKUP($E19,#REF!,11,FALSE))</f>
      </c>
      <c r="E19" s="25"/>
      <c r="F19" s="119" t="s">
        <v>84</v>
      </c>
      <c r="G19" s="120"/>
      <c r="H19" s="129"/>
      <c r="I19" s="126">
        <f>I12</f>
        <v>0</v>
      </c>
      <c r="J19" s="125"/>
      <c r="K19" s="124"/>
      <c r="L19" s="118"/>
      <c r="M19" s="118"/>
    </row>
    <row r="20" spans="1:13" ht="15">
      <c r="A20" s="112"/>
      <c r="B20" s="113"/>
      <c r="C20" s="114"/>
      <c r="D20" s="114"/>
      <c r="E20" s="122"/>
      <c r="F20" s="123"/>
      <c r="G20" s="124"/>
      <c r="H20" s="129"/>
      <c r="I20" s="27"/>
      <c r="J20" s="125">
        <f>IF(I20=G18,H18,H22)</f>
      </c>
      <c r="K20" s="124"/>
      <c r="L20" s="118"/>
      <c r="M20" s="118"/>
    </row>
    <row r="21" spans="1:13" ht="15">
      <c r="A21" s="112">
        <v>7</v>
      </c>
      <c r="B21" s="23">
        <f>IF($E21="","",VLOOKUP($E21,#REF!,4,FALSE))</f>
      </c>
      <c r="C21" s="24">
        <f>IF($E21="","",VLOOKUP($E21,#REF!,9,FALSE))</f>
      </c>
      <c r="D21" s="24">
        <f>IF($E21="","",VLOOKUP($E21,#REF!,11,FALSE))</f>
      </c>
      <c r="E21" s="25"/>
      <c r="F21" s="26" t="s">
        <v>85</v>
      </c>
      <c r="G21" s="126">
        <f>G18</f>
        <v>0</v>
      </c>
      <c r="H21" s="130"/>
      <c r="I21" s="118"/>
      <c r="J21" s="118"/>
      <c r="K21" s="124"/>
      <c r="L21" s="118"/>
      <c r="M21" s="118"/>
    </row>
    <row r="22" spans="1:13" ht="15">
      <c r="A22" s="112"/>
      <c r="B22" s="113"/>
      <c r="C22" s="114"/>
      <c r="D22" s="114"/>
      <c r="E22" s="122"/>
      <c r="F22" s="116"/>
      <c r="G22" s="45"/>
      <c r="H22" s="117">
        <f>IF(G22=P21,B21,B23)</f>
      </c>
      <c r="I22" s="118"/>
      <c r="J22" s="118"/>
      <c r="K22" s="124"/>
      <c r="L22" s="118"/>
      <c r="M22" s="118"/>
    </row>
    <row r="23" spans="1:13" ht="15">
      <c r="A23" s="112">
        <v>8</v>
      </c>
      <c r="B23" s="23">
        <f>IF($E23="","",VLOOKUP($E23,#REF!,4,FALSE))</f>
      </c>
      <c r="C23" s="24">
        <f>IF($E23="","",VLOOKUP($E23,#REF!,9,FALSE))</f>
      </c>
      <c r="D23" s="24">
        <f>IF($E23="","",VLOOKUP($E23,#REF!,11,FALSE))</f>
      </c>
      <c r="E23" s="25"/>
      <c r="F23" s="119" t="str">
        <f>IF(ISBLANK($E23),"Bye",IF(VLOOKUP($E23,#REF!,2,FALSE)="ZZZ","",CONCATENATE(VLOOKUP($E23,#REF!,2,FALSE),", ",VLOOKUP($E23,#REF!,3,FALSE))))</f>
        <v>Bye</v>
      </c>
      <c r="G23" s="118"/>
      <c r="H23" s="121"/>
      <c r="I23" s="118"/>
      <c r="J23" s="118"/>
      <c r="K23" s="124"/>
      <c r="L23" s="118"/>
      <c r="M23" s="118"/>
    </row>
    <row r="24" spans="1:13" ht="15">
      <c r="A24" s="112"/>
      <c r="B24" s="113"/>
      <c r="C24" s="114"/>
      <c r="D24" s="114"/>
      <c r="E24" s="122"/>
      <c r="F24" s="123"/>
      <c r="G24" s="118"/>
      <c r="H24" s="121"/>
      <c r="I24" s="118"/>
      <c r="J24" s="118"/>
      <c r="K24" s="131" t="str">
        <f>IF(G6="Femenino","Campeona :","Campeón :")</f>
        <v>Campeón :</v>
      </c>
      <c r="L24" s="132"/>
      <c r="M24" s="27"/>
    </row>
    <row r="25" spans="1:13" ht="15">
      <c r="A25" s="112">
        <v>9</v>
      </c>
      <c r="B25" s="23">
        <f>IF($E25="","",VLOOKUP($E25,#REF!,4,FALSE))</f>
      </c>
      <c r="C25" s="24">
        <f>IF($E25="","",VLOOKUP($E25,#REF!,9,FALSE))</f>
      </c>
      <c r="D25" s="24">
        <f>IF($E25="","",VLOOKUP($E25,#REF!,11,FALSE))</f>
      </c>
      <c r="E25" s="25"/>
      <c r="F25" s="26" t="str">
        <f>IF(ISBLANK($E25),"Bye",IF(VLOOKUP($E25,#REF!,2,FALSE)="ZZZ","",CONCATENATE(VLOOKUP($E25,#REF!,2,FALSE),", ",VLOOKUP($E25,#REF!,3,FALSE))))</f>
        <v>Bye</v>
      </c>
      <c r="G25" s="118"/>
      <c r="H25" s="121"/>
      <c r="I25" s="118"/>
      <c r="J25" s="118"/>
      <c r="K25" s="124"/>
      <c r="L25" s="118"/>
      <c r="M25" s="118"/>
    </row>
    <row r="26" spans="1:13" ht="15">
      <c r="A26" s="112"/>
      <c r="B26" s="113"/>
      <c r="C26" s="114"/>
      <c r="D26" s="114"/>
      <c r="E26" s="122"/>
      <c r="F26" s="116"/>
      <c r="G26" s="27"/>
      <c r="H26" s="117">
        <f>IF(G26=P25,B25,B27)</f>
      </c>
      <c r="I26" s="118"/>
      <c r="J26" s="118"/>
      <c r="K26" s="124"/>
      <c r="L26" s="118"/>
      <c r="M26" s="118"/>
    </row>
    <row r="27" spans="1:13" ht="15">
      <c r="A27" s="112">
        <v>10</v>
      </c>
      <c r="B27" s="23">
        <f>IF($E27="","",VLOOKUP($E27,#REF!,4,FALSE))</f>
      </c>
      <c r="C27" s="24">
        <f>IF($E27="","",VLOOKUP($E27,#REF!,9,FALSE))</f>
      </c>
      <c r="D27" s="24">
        <f>IF($E27="","",VLOOKUP($E27,#REF!,11,FALSE))</f>
      </c>
      <c r="E27" s="25"/>
      <c r="F27" s="119" t="s">
        <v>86</v>
      </c>
      <c r="G27" s="120"/>
      <c r="H27" s="121"/>
      <c r="I27" s="118"/>
      <c r="J27" s="118"/>
      <c r="K27" s="124"/>
      <c r="L27" s="118"/>
      <c r="M27" s="118"/>
    </row>
    <row r="28" spans="1:13" ht="15">
      <c r="A28" s="112"/>
      <c r="B28" s="113"/>
      <c r="C28" s="114"/>
      <c r="D28" s="114"/>
      <c r="E28" s="122"/>
      <c r="F28" s="123"/>
      <c r="G28" s="124"/>
      <c r="H28" s="121"/>
      <c r="I28" s="27"/>
      <c r="J28" s="125">
        <f>IF(I28=G26,H26,H30)</f>
      </c>
      <c r="K28" s="124"/>
      <c r="L28" s="118"/>
      <c r="M28" s="118"/>
    </row>
    <row r="29" spans="1:13" ht="15">
      <c r="A29" s="112">
        <v>11</v>
      </c>
      <c r="B29" s="23">
        <f>IF($E29="","",VLOOKUP($E29,#REF!,4,FALSE))</f>
      </c>
      <c r="C29" s="24">
        <f>IF($E29="","",VLOOKUP($E29,#REF!,9,FALSE))</f>
      </c>
      <c r="D29" s="24">
        <f>IF($E29="","",VLOOKUP($E29,#REF!,11,FALSE))</f>
      </c>
      <c r="E29" s="25"/>
      <c r="F29" s="26" t="s">
        <v>87</v>
      </c>
      <c r="G29" s="126">
        <f>G26</f>
        <v>0</v>
      </c>
      <c r="H29" s="127"/>
      <c r="I29" s="120"/>
      <c r="J29" s="125"/>
      <c r="K29" s="124"/>
      <c r="L29" s="118"/>
      <c r="M29" s="118"/>
    </row>
    <row r="30" spans="1:13" ht="15">
      <c r="A30" s="112"/>
      <c r="B30" s="113"/>
      <c r="C30" s="114"/>
      <c r="D30" s="114"/>
      <c r="E30" s="115"/>
      <c r="F30" s="116"/>
      <c r="G30" s="45"/>
      <c r="H30" s="128">
        <f>IF(G30=P29,B29,B31)</f>
      </c>
      <c r="I30" s="124"/>
      <c r="J30" s="125"/>
      <c r="K30" s="124"/>
      <c r="L30" s="118"/>
      <c r="M30" s="118"/>
    </row>
    <row r="31" spans="1:13" ht="15">
      <c r="A31" s="110">
        <v>12</v>
      </c>
      <c r="B31" s="23">
        <f>IF($E31="","",VLOOKUP($E31,#REF!,4,FALSE))</f>
      </c>
      <c r="C31" s="24">
        <f>IF($E31="","",VLOOKUP($E31,#REF!,9,FALSE))</f>
      </c>
      <c r="D31" s="24">
        <f>IF($E31="","",VLOOKUP($E31,#REF!,11,FALSE))</f>
      </c>
      <c r="E31" s="25"/>
      <c r="F31" s="119" t="s">
        <v>88</v>
      </c>
      <c r="G31" s="118"/>
      <c r="H31" s="121"/>
      <c r="I31" s="124"/>
      <c r="J31" s="125"/>
      <c r="K31" s="126">
        <f>K16</f>
        <v>0</v>
      </c>
      <c r="L31" s="130"/>
      <c r="M31" s="118"/>
    </row>
    <row r="32" spans="1:13" ht="15">
      <c r="A32" s="112"/>
      <c r="B32" s="113"/>
      <c r="C32" s="114"/>
      <c r="D32" s="114"/>
      <c r="E32" s="115"/>
      <c r="F32" s="123"/>
      <c r="G32" s="118"/>
      <c r="H32" s="121"/>
      <c r="I32" s="124"/>
      <c r="J32" s="125"/>
      <c r="K32" s="45"/>
      <c r="L32" s="125">
        <f>IF(K32=I28,J28,J36)</f>
      </c>
      <c r="M32" s="118"/>
    </row>
    <row r="33" spans="1:13" ht="15">
      <c r="A33" s="112">
        <v>13</v>
      </c>
      <c r="B33" s="23">
        <f>IF($E33="","",VLOOKUP($E33,#REF!,4,FALSE))</f>
      </c>
      <c r="C33" s="24">
        <f>IF($E33="","",VLOOKUP($E33,#REF!,9,FALSE))</f>
      </c>
      <c r="D33" s="24">
        <f>IF($E33="","",VLOOKUP($E33,#REF!,11,FALSE))</f>
      </c>
      <c r="E33" s="25"/>
      <c r="F33" s="26" t="s">
        <v>89</v>
      </c>
      <c r="G33" s="118"/>
      <c r="H33" s="121"/>
      <c r="I33" s="124"/>
      <c r="J33" s="125"/>
      <c r="K33" s="118"/>
      <c r="L33" s="118"/>
      <c r="M33" s="118"/>
    </row>
    <row r="34" spans="1:13" ht="15">
      <c r="A34" s="112"/>
      <c r="B34" s="113"/>
      <c r="C34" s="114"/>
      <c r="D34" s="114"/>
      <c r="E34" s="122"/>
      <c r="F34" s="116"/>
      <c r="G34" s="27"/>
      <c r="H34" s="117">
        <f>IF(G34=P33,B33,B35)</f>
      </c>
      <c r="I34" s="124"/>
      <c r="J34" s="125"/>
      <c r="K34" s="118"/>
      <c r="L34" s="118"/>
      <c r="M34" s="118"/>
    </row>
    <row r="35" spans="1:13" ht="15">
      <c r="A35" s="112">
        <v>14</v>
      </c>
      <c r="B35" s="23">
        <f>IF($E35="","",VLOOKUP($E35,#REF!,4,FALSE))</f>
      </c>
      <c r="C35" s="24">
        <f>IF($E35="","",VLOOKUP($E35,#REF!,9,FALSE))</f>
      </c>
      <c r="D35" s="24">
        <f>IF($E35="","",VLOOKUP($E35,#REF!,11,FALSE))</f>
      </c>
      <c r="E35" s="25"/>
      <c r="F35" s="119" t="s">
        <v>90</v>
      </c>
      <c r="G35" s="120"/>
      <c r="H35" s="129"/>
      <c r="I35" s="126">
        <f>I28</f>
        <v>0</v>
      </c>
      <c r="J35" s="125"/>
      <c r="K35" s="118"/>
      <c r="L35" s="118"/>
      <c r="M35" s="118"/>
    </row>
    <row r="36" spans="1:13" ht="15">
      <c r="A36" s="112"/>
      <c r="B36" s="113"/>
      <c r="C36" s="114"/>
      <c r="D36" s="114"/>
      <c r="E36" s="122"/>
      <c r="F36" s="123"/>
      <c r="G36" s="124"/>
      <c r="H36" s="129"/>
      <c r="I36" s="45"/>
      <c r="J36" s="125">
        <f>IF(I36=G34,H34,H38)</f>
      </c>
      <c r="K36" s="118"/>
      <c r="L36" s="118"/>
      <c r="M36" s="118"/>
    </row>
    <row r="37" spans="1:13" ht="15">
      <c r="A37" s="112">
        <v>15</v>
      </c>
      <c r="B37" s="23">
        <f>IF($E37="","",VLOOKUP($E37,#REF!,4,FALSE))</f>
      </c>
      <c r="C37" s="24">
        <f>IF($E37="","",VLOOKUP($E37,#REF!,9,FALSE))</f>
      </c>
      <c r="D37" s="24">
        <f>IF($E37="","",VLOOKUP($E37,#REF!,11,FALSE))</f>
      </c>
      <c r="E37" s="25"/>
      <c r="F37" s="26" t="str">
        <f>IF(ISBLANK($E37),"Bye",IF(VLOOKUP($E37,#REF!,2,FALSE)="ZZZ","",CONCATENATE(VLOOKUP($E37,#REF!,2,FALSE),", ",VLOOKUP($E37,#REF!,3,FALSE))))</f>
        <v>Bye</v>
      </c>
      <c r="G37" s="126">
        <f>G34</f>
        <v>0</v>
      </c>
      <c r="H37" s="130"/>
      <c r="I37" s="118"/>
      <c r="J37" s="118"/>
      <c r="K37" s="118"/>
      <c r="L37" s="118"/>
      <c r="M37" s="118"/>
    </row>
    <row r="38" spans="1:13" ht="15">
      <c r="A38" s="112"/>
      <c r="B38" s="113"/>
      <c r="C38" s="114"/>
      <c r="D38" s="114"/>
      <c r="E38" s="115"/>
      <c r="F38" s="116"/>
      <c r="G38" s="45"/>
      <c r="H38" s="117">
        <f>IF(G38=P37,B37,B39)</f>
      </c>
      <c r="I38" s="118"/>
      <c r="J38" s="118"/>
      <c r="K38" s="118"/>
      <c r="L38" s="118"/>
      <c r="M38" s="118"/>
    </row>
    <row r="39" spans="1:13" ht="15">
      <c r="A39" s="110">
        <v>16</v>
      </c>
      <c r="B39" s="23">
        <f>IF($E39="","",VLOOKUP($E39,#REF!,4,FALSE))</f>
      </c>
      <c r="C39" s="24">
        <f>IF($E39="","",VLOOKUP($E39,#REF!,9,FALSE))</f>
      </c>
      <c r="D39" s="24">
        <f>IF($E39="","",VLOOKUP($E39,#REF!,11,FALSE))</f>
      </c>
      <c r="E39" s="25"/>
      <c r="F39" s="119" t="s">
        <v>91</v>
      </c>
      <c r="G39" s="115"/>
      <c r="H39" s="115"/>
      <c r="I39" s="115"/>
      <c r="J39" s="115"/>
      <c r="K39" s="115"/>
      <c r="L39" s="115"/>
      <c r="M39" s="115"/>
    </row>
    <row r="40" spans="1:13" ht="15.75" thickBot="1">
      <c r="A40" s="48" t="s">
        <v>23</v>
      </c>
      <c r="B40" s="48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</row>
    <row r="41" spans="1:13" ht="15">
      <c r="A41" s="51" t="s">
        <v>24</v>
      </c>
      <c r="B41" s="52"/>
      <c r="C41" s="52"/>
      <c r="D41" s="53"/>
      <c r="E41" s="54" t="s">
        <v>25</v>
      </c>
      <c r="F41" s="55" t="s">
        <v>26</v>
      </c>
      <c r="G41" s="56" t="s">
        <v>27</v>
      </c>
      <c r="H41" s="57"/>
      <c r="I41" s="58"/>
      <c r="J41" s="59"/>
      <c r="K41" s="57" t="s">
        <v>28</v>
      </c>
      <c r="L41" s="57"/>
      <c r="M41" s="60"/>
    </row>
    <row r="42" spans="1:13" ht="15.75" thickBot="1">
      <c r="A42" s="61"/>
      <c r="B42" s="62"/>
      <c r="C42" s="62"/>
      <c r="D42" s="63"/>
      <c r="E42" s="134">
        <v>1</v>
      </c>
      <c r="F42" s="65" t="str">
        <f>F9</f>
        <v>Álvaro Gutierrez López</v>
      </c>
      <c r="G42" s="66"/>
      <c r="H42" s="67"/>
      <c r="I42" s="68"/>
      <c r="J42" s="69"/>
      <c r="K42" s="67"/>
      <c r="L42" s="67"/>
      <c r="M42" s="70"/>
    </row>
    <row r="43" spans="1:13" ht="15">
      <c r="A43" s="71" t="s">
        <v>29</v>
      </c>
      <c r="B43" s="72"/>
      <c r="C43" s="72"/>
      <c r="D43" s="73"/>
      <c r="E43" s="135">
        <v>2</v>
      </c>
      <c r="F43" s="75" t="str">
        <f>F39</f>
        <v>Borja Labrador Cabal</v>
      </c>
      <c r="G43" s="66"/>
      <c r="H43" s="67"/>
      <c r="I43" s="68"/>
      <c r="J43" s="69"/>
      <c r="K43" s="67"/>
      <c r="L43" s="67"/>
      <c r="M43" s="70"/>
    </row>
    <row r="44" spans="1:13" ht="15.75" thickBot="1">
      <c r="A44" s="76"/>
      <c r="B44" s="77"/>
      <c r="C44" s="77"/>
      <c r="D44" s="78"/>
      <c r="E44" s="135">
        <v>3</v>
      </c>
      <c r="F44" s="75">
        <f>IF($E$17=3,$F$17,IF($E$31=3,$F$31,""))</f>
      </c>
      <c r="G44" s="66"/>
      <c r="H44" s="67"/>
      <c r="I44" s="68"/>
      <c r="J44" s="69"/>
      <c r="K44" s="67"/>
      <c r="L44" s="67"/>
      <c r="M44" s="70"/>
    </row>
    <row r="45" spans="1:13" ht="15">
      <c r="A45" s="51" t="s">
        <v>30</v>
      </c>
      <c r="B45" s="52"/>
      <c r="C45" s="52"/>
      <c r="D45" s="53"/>
      <c r="E45" s="135">
        <v>4</v>
      </c>
      <c r="F45" s="75">
        <f>IF($E$17=4,$F$17,IF($E$31=4,$F$31,""))</f>
      </c>
      <c r="G45" s="66"/>
      <c r="H45" s="67"/>
      <c r="I45" s="68"/>
      <c r="J45" s="69"/>
      <c r="K45" s="67"/>
      <c r="L45" s="67"/>
      <c r="M45" s="70"/>
    </row>
    <row r="46" spans="1:13" ht="15.75" thickBot="1">
      <c r="A46" s="79"/>
      <c r="B46" s="80"/>
      <c r="C46" s="80"/>
      <c r="D46" s="81"/>
      <c r="E46" s="82"/>
      <c r="F46" s="83"/>
      <c r="G46" s="66"/>
      <c r="H46" s="67"/>
      <c r="I46" s="68"/>
      <c r="J46" s="69"/>
      <c r="K46" s="67"/>
      <c r="L46" s="67"/>
      <c r="M46" s="70"/>
    </row>
    <row r="47" spans="1:13" ht="15">
      <c r="A47" s="51" t="s">
        <v>31</v>
      </c>
      <c r="B47" s="52"/>
      <c r="C47" s="52"/>
      <c r="D47" s="53"/>
      <c r="E47" s="82"/>
      <c r="F47" s="83"/>
      <c r="G47" s="66"/>
      <c r="H47" s="67"/>
      <c r="I47" s="68"/>
      <c r="J47" s="69"/>
      <c r="K47" s="67"/>
      <c r="L47" s="67"/>
      <c r="M47" s="70"/>
    </row>
    <row r="48" spans="1:13" ht="15">
      <c r="A48" s="84">
        <f>K6</f>
        <v>0</v>
      </c>
      <c r="B48" s="85"/>
      <c r="C48" s="85"/>
      <c r="D48" s="86"/>
      <c r="E48" s="82"/>
      <c r="F48" s="83"/>
      <c r="G48" s="66"/>
      <c r="H48" s="67"/>
      <c r="I48" s="68"/>
      <c r="J48" s="69"/>
      <c r="K48" s="67"/>
      <c r="L48" s="67"/>
      <c r="M48" s="70"/>
    </row>
    <row r="49" spans="1:13" ht="15.75" thickBot="1">
      <c r="A49" s="87" t="e">
        <f>(#REF!)</f>
        <v>#REF!</v>
      </c>
      <c r="B49" s="88"/>
      <c r="C49" s="88"/>
      <c r="D49" s="89"/>
      <c r="E49" s="90"/>
      <c r="F49" s="91"/>
      <c r="G49" s="92"/>
      <c r="H49" s="93"/>
      <c r="I49" s="94"/>
      <c r="J49" s="95"/>
      <c r="K49" s="93"/>
      <c r="L49" s="93"/>
      <c r="M49" s="96"/>
    </row>
    <row r="50" spans="1:13" ht="15">
      <c r="A50" s="97"/>
      <c r="B50" s="98" t="s">
        <v>32</v>
      </c>
      <c r="C50" s="97"/>
      <c r="D50" s="97"/>
      <c r="E50" s="97"/>
      <c r="F50" s="99"/>
      <c r="G50" s="99"/>
      <c r="H50" s="99"/>
      <c r="I50" s="100"/>
      <c r="J50" s="100"/>
      <c r="K50" s="101" t="s">
        <v>33</v>
      </c>
      <c r="L50" s="101"/>
      <c r="M50" s="101"/>
    </row>
    <row r="51" spans="1:13" ht="15">
      <c r="A51" s="97"/>
      <c r="B51" s="97"/>
      <c r="C51" s="97"/>
      <c r="D51" s="97"/>
      <c r="E51" s="97"/>
      <c r="F51" s="102" t="s">
        <v>34</v>
      </c>
      <c r="G51" s="103" t="s">
        <v>35</v>
      </c>
      <c r="H51" s="103"/>
      <c r="I51" s="103"/>
      <c r="J51" s="102"/>
      <c r="K51" s="99"/>
      <c r="L51" s="99"/>
      <c r="M51" s="100"/>
    </row>
    <row r="52" spans="1:13" ht="1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</row>
    <row r="53" spans="1:13" ht="1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</row>
    <row r="54" spans="1:13" ht="1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</row>
    <row r="55" spans="1:13" ht="1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</row>
  </sheetData>
  <sheetProtection/>
  <mergeCells count="35">
    <mergeCell ref="A49:D49"/>
    <mergeCell ref="G49:I49"/>
    <mergeCell ref="K49:M49"/>
    <mergeCell ref="K50:M50"/>
    <mergeCell ref="G51:I51"/>
    <mergeCell ref="A47:D47"/>
    <mergeCell ref="G47:I47"/>
    <mergeCell ref="K47:M47"/>
    <mergeCell ref="A48:D48"/>
    <mergeCell ref="G48:I48"/>
    <mergeCell ref="K48:M48"/>
    <mergeCell ref="A45:D45"/>
    <mergeCell ref="G45:I45"/>
    <mergeCell ref="K45:M45"/>
    <mergeCell ref="A46:D46"/>
    <mergeCell ref="G46:I46"/>
    <mergeCell ref="K46:M46"/>
    <mergeCell ref="A43:D43"/>
    <mergeCell ref="G43:I43"/>
    <mergeCell ref="K43:M43"/>
    <mergeCell ref="A44:D44"/>
    <mergeCell ref="G44:I44"/>
    <mergeCell ref="K44:M44"/>
    <mergeCell ref="A41:D41"/>
    <mergeCell ref="G41:I41"/>
    <mergeCell ref="K41:M41"/>
    <mergeCell ref="A42:D42"/>
    <mergeCell ref="G42:I42"/>
    <mergeCell ref="K42:M42"/>
    <mergeCell ref="A2:M2"/>
    <mergeCell ref="A3:E3"/>
    <mergeCell ref="A4:E4"/>
    <mergeCell ref="A5:E5"/>
    <mergeCell ref="A6:E6"/>
    <mergeCell ref="A40:B40"/>
  </mergeCells>
  <conditionalFormatting sqref="B9:D39 F9:F39">
    <cfRule type="expression" priority="1" dxfId="28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priority="2" dxfId="29" stopIfTrue="1">
      <formula>AND($E9&lt;=$M$9,$E9&gt;0,$O9&gt;0,$D9&lt;&gt;"LL",$D9&lt;&gt;"Alt")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5">
      <selection activeCell="N15" sqref="N15"/>
    </sheetView>
  </sheetViews>
  <sheetFormatPr defaultColWidth="11.421875" defaultRowHeight="15"/>
  <cols>
    <col min="1" max="1" width="2.7109375" style="0" bestFit="1" customWidth="1"/>
    <col min="2" max="2" width="7.57421875" style="0" customWidth="1"/>
    <col min="3" max="3" width="5.28125" style="0" bestFit="1" customWidth="1"/>
    <col min="4" max="4" width="4.00390625" style="0" customWidth="1"/>
    <col min="5" max="5" width="2.8515625" style="0" bestFit="1" customWidth="1"/>
    <col min="6" max="6" width="26.7109375" style="0" customWidth="1"/>
    <col min="7" max="7" width="13.7109375" style="0" customWidth="1"/>
    <col min="8" max="8" width="0" style="0" hidden="1" customWidth="1"/>
    <col min="9" max="9" width="13.7109375" style="0" customWidth="1"/>
    <col min="10" max="10" width="0" style="0" hidden="1" customWidth="1"/>
    <col min="11" max="12" width="13.7109375" style="0" customWidth="1"/>
  </cols>
  <sheetData>
    <row r="2" spans="1:12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2" t="s">
        <v>1</v>
      </c>
      <c r="B3" s="2"/>
      <c r="C3" s="2"/>
      <c r="D3" s="2"/>
      <c r="E3" s="2"/>
      <c r="F3" s="3" t="s">
        <v>2</v>
      </c>
      <c r="G3" s="3" t="s">
        <v>3</v>
      </c>
      <c r="H3" s="3"/>
      <c r="I3" s="4"/>
      <c r="J3" s="4"/>
      <c r="K3" s="3" t="s">
        <v>4</v>
      </c>
      <c r="L3" s="5"/>
    </row>
    <row r="4" spans="1:12" ht="15">
      <c r="A4" s="6"/>
      <c r="B4" s="6"/>
      <c r="C4" s="6"/>
      <c r="D4" s="6"/>
      <c r="E4" s="6"/>
      <c r="F4" s="7"/>
      <c r="G4" s="8"/>
      <c r="H4" s="7"/>
      <c r="I4" s="9"/>
      <c r="J4" s="9"/>
      <c r="K4" s="7"/>
      <c r="L4" s="10"/>
    </row>
    <row r="5" spans="1:12" ht="15">
      <c r="A5" s="2" t="s">
        <v>5</v>
      </c>
      <c r="B5" s="2"/>
      <c r="C5" s="2"/>
      <c r="D5" s="2"/>
      <c r="E5" s="2"/>
      <c r="F5" s="3" t="s">
        <v>6</v>
      </c>
      <c r="G5" s="4" t="s">
        <v>7</v>
      </c>
      <c r="H5" s="4"/>
      <c r="I5" s="4"/>
      <c r="J5" s="4"/>
      <c r="K5" s="4"/>
      <c r="L5" s="11" t="s">
        <v>8</v>
      </c>
    </row>
    <row r="6" spans="1:12" ht="15.75" thickBot="1">
      <c r="A6" s="12"/>
      <c r="B6" s="12"/>
      <c r="C6" s="12"/>
      <c r="D6" s="12"/>
      <c r="E6" s="12"/>
      <c r="F6" s="13"/>
      <c r="G6" s="13"/>
      <c r="H6" s="13"/>
      <c r="I6" s="14"/>
      <c r="J6" s="14"/>
      <c r="K6" s="13"/>
      <c r="L6" s="15"/>
    </row>
    <row r="7" spans="1:12" ht="15">
      <c r="A7" s="16"/>
      <c r="B7" s="17" t="s">
        <v>9</v>
      </c>
      <c r="C7" s="17" t="s">
        <v>10</v>
      </c>
      <c r="D7" s="17" t="s">
        <v>11</v>
      </c>
      <c r="E7" s="17" t="s">
        <v>12</v>
      </c>
      <c r="F7" s="17" t="str">
        <f>IF(G6="Femenino","Jugadora","Jugador")</f>
        <v>Jugador</v>
      </c>
      <c r="G7" s="17" t="s">
        <v>13</v>
      </c>
      <c r="H7" s="17"/>
      <c r="I7" s="17" t="s">
        <v>14</v>
      </c>
      <c r="J7" s="17"/>
      <c r="K7" s="17" t="str">
        <f>IF(G6="Femenino","Campeona","Campeón")</f>
        <v>Campeón</v>
      </c>
      <c r="L7" s="17"/>
    </row>
    <row r="8" spans="1:12" ht="15">
      <c r="A8" s="18"/>
      <c r="B8" s="19"/>
      <c r="C8" s="20"/>
      <c r="D8" s="20"/>
      <c r="E8" s="20"/>
      <c r="F8" s="21"/>
      <c r="G8" s="20"/>
      <c r="H8" s="20"/>
      <c r="I8" s="20"/>
      <c r="J8" s="20"/>
      <c r="K8" s="20"/>
      <c r="L8" s="20"/>
    </row>
    <row r="9" spans="1:12" ht="15">
      <c r="A9" s="22">
        <v>1</v>
      </c>
      <c r="B9" s="23"/>
      <c r="C9" s="24"/>
      <c r="D9" s="24"/>
      <c r="E9" s="25"/>
      <c r="F9" s="26" t="s">
        <v>15</v>
      </c>
      <c r="G9" s="27"/>
      <c r="H9" s="27"/>
      <c r="I9" s="27"/>
      <c r="J9" s="27"/>
      <c r="K9" s="27"/>
      <c r="L9" s="28"/>
    </row>
    <row r="10" spans="1:12" ht="15">
      <c r="A10" s="29"/>
      <c r="B10" s="30"/>
      <c r="C10" s="31"/>
      <c r="D10" s="31"/>
      <c r="E10" s="32"/>
      <c r="F10" s="33"/>
      <c r="G10" s="27"/>
      <c r="H10" s="34">
        <f>IF(G10=N9,B9,B11)</f>
        <v>0</v>
      </c>
      <c r="I10" s="32"/>
      <c r="J10" s="32"/>
      <c r="K10" s="32"/>
      <c r="L10" s="32"/>
    </row>
    <row r="11" spans="1:12" ht="15">
      <c r="A11" s="29">
        <v>2</v>
      </c>
      <c r="B11" s="35"/>
      <c r="C11" s="36"/>
      <c r="D11" s="36"/>
      <c r="E11" s="37"/>
      <c r="F11" s="38" t="s">
        <v>16</v>
      </c>
      <c r="G11" s="39"/>
      <c r="H11" s="34"/>
      <c r="I11" s="32"/>
      <c r="J11" s="32"/>
      <c r="K11" s="32"/>
      <c r="L11" s="32"/>
    </row>
    <row r="12" spans="1:12" ht="15">
      <c r="A12" s="29"/>
      <c r="B12" s="30"/>
      <c r="C12" s="31"/>
      <c r="D12" s="31"/>
      <c r="E12" s="40"/>
      <c r="F12" s="41"/>
      <c r="G12" s="42"/>
      <c r="H12" s="34"/>
      <c r="I12" s="27"/>
      <c r="J12" s="34">
        <f>IF(I12=G10,H10,H14)</f>
        <v>0</v>
      </c>
      <c r="K12" s="32"/>
      <c r="L12" s="32"/>
    </row>
    <row r="13" spans="1:12" ht="15">
      <c r="A13" s="22">
        <v>3</v>
      </c>
      <c r="B13" s="35"/>
      <c r="C13" s="36"/>
      <c r="D13" s="36"/>
      <c r="E13" s="37"/>
      <c r="F13" s="43" t="s">
        <v>17</v>
      </c>
      <c r="G13" s="44">
        <f>G10</f>
        <v>0</v>
      </c>
      <c r="H13" s="34"/>
      <c r="I13" s="39"/>
      <c r="J13" s="34"/>
      <c r="K13" s="32"/>
      <c r="L13" s="32"/>
    </row>
    <row r="14" spans="1:12" ht="15">
      <c r="A14" s="29"/>
      <c r="B14" s="30"/>
      <c r="C14" s="31"/>
      <c r="D14" s="31"/>
      <c r="E14" s="40"/>
      <c r="F14" s="33"/>
      <c r="G14" s="45"/>
      <c r="H14" s="34">
        <f>IF(G14=N13,B13,B15)</f>
        <v>0</v>
      </c>
      <c r="I14" s="42"/>
      <c r="J14" s="34"/>
      <c r="K14" s="32"/>
      <c r="L14" s="32"/>
    </row>
    <row r="15" spans="1:12" ht="15">
      <c r="A15" s="29">
        <v>4</v>
      </c>
      <c r="B15" s="35"/>
      <c r="C15" s="36"/>
      <c r="D15" s="36"/>
      <c r="E15" s="37"/>
      <c r="F15" s="38" t="s">
        <v>18</v>
      </c>
      <c r="G15" s="32"/>
      <c r="H15" s="34"/>
      <c r="I15" s="42"/>
      <c r="J15" s="34"/>
      <c r="K15" s="32"/>
      <c r="L15" s="32"/>
    </row>
    <row r="16" spans="1:12" ht="15">
      <c r="A16" s="29"/>
      <c r="B16" s="30"/>
      <c r="C16" s="31"/>
      <c r="D16" s="31"/>
      <c r="E16" s="32"/>
      <c r="F16" s="41"/>
      <c r="G16" s="32"/>
      <c r="H16" s="34"/>
      <c r="I16" s="42"/>
      <c r="J16" s="34"/>
      <c r="K16" s="27"/>
      <c r="L16" s="34"/>
    </row>
    <row r="17" spans="1:12" ht="15">
      <c r="A17" s="29">
        <v>5</v>
      </c>
      <c r="B17" s="35"/>
      <c r="C17" s="36"/>
      <c r="D17" s="36"/>
      <c r="E17" s="37"/>
      <c r="F17" s="43" t="s">
        <v>19</v>
      </c>
      <c r="G17" s="32"/>
      <c r="H17" s="34"/>
      <c r="I17" s="42"/>
      <c r="J17" s="34"/>
      <c r="K17" s="46"/>
      <c r="L17" s="32"/>
    </row>
    <row r="18" spans="1:12" ht="15">
      <c r="A18" s="29"/>
      <c r="B18" s="30"/>
      <c r="C18" s="31"/>
      <c r="D18" s="31"/>
      <c r="E18" s="32"/>
      <c r="F18" s="33"/>
      <c r="G18" s="27"/>
      <c r="H18" s="34">
        <f>IF(G18=N17,B17,B19)</f>
        <v>0</v>
      </c>
      <c r="I18" s="42"/>
      <c r="J18" s="34"/>
      <c r="K18" s="32"/>
      <c r="L18" s="32"/>
    </row>
    <row r="19" spans="1:12" ht="15">
      <c r="A19" s="22">
        <v>6</v>
      </c>
      <c r="B19" s="35"/>
      <c r="C19" s="36"/>
      <c r="D19" s="36"/>
      <c r="E19" s="37"/>
      <c r="F19" s="38" t="s">
        <v>20</v>
      </c>
      <c r="G19" s="39"/>
      <c r="H19" s="34"/>
      <c r="I19" s="44">
        <f>I12</f>
        <v>0</v>
      </c>
      <c r="J19" s="34"/>
      <c r="K19" s="32"/>
      <c r="L19" s="32"/>
    </row>
    <row r="20" spans="1:12" ht="15">
      <c r="A20" s="29"/>
      <c r="B20" s="30"/>
      <c r="C20" s="31"/>
      <c r="D20" s="31"/>
      <c r="E20" s="40"/>
      <c r="F20" s="41"/>
      <c r="G20" s="42"/>
      <c r="H20" s="34"/>
      <c r="I20" s="45"/>
      <c r="J20" s="34">
        <f>IF(I20=G18,H18,H22)</f>
        <v>0</v>
      </c>
      <c r="K20" s="32"/>
      <c r="L20" s="32"/>
    </row>
    <row r="21" spans="1:12" ht="15">
      <c r="A21" s="29">
        <v>7</v>
      </c>
      <c r="B21" s="35"/>
      <c r="C21" s="36"/>
      <c r="D21" s="36"/>
      <c r="E21" s="37"/>
      <c r="F21" s="43" t="s">
        <v>21</v>
      </c>
      <c r="G21" s="44">
        <f>G18</f>
        <v>0</v>
      </c>
      <c r="H21" s="34"/>
      <c r="I21" s="32"/>
      <c r="J21" s="32"/>
      <c r="K21" s="32"/>
      <c r="L21" s="32"/>
    </row>
    <row r="22" spans="1:12" ht="15">
      <c r="A22" s="29"/>
      <c r="B22" s="30"/>
      <c r="C22" s="31"/>
      <c r="D22" s="31"/>
      <c r="E22" s="40"/>
      <c r="F22" s="33"/>
      <c r="G22" s="45"/>
      <c r="H22" s="34">
        <f>IF(G22=N21,B21,B23)</f>
        <v>0</v>
      </c>
      <c r="I22" s="32"/>
      <c r="J22" s="32"/>
      <c r="K22" s="32"/>
      <c r="L22" s="32"/>
    </row>
    <row r="23" spans="1:12" ht="15">
      <c r="A23" s="22">
        <v>8</v>
      </c>
      <c r="B23" s="35"/>
      <c r="C23" s="36"/>
      <c r="D23" s="36"/>
      <c r="E23" s="47"/>
      <c r="F23" s="38" t="s">
        <v>22</v>
      </c>
      <c r="G23" s="32"/>
      <c r="H23" s="32"/>
      <c r="I23" s="32"/>
      <c r="J23" s="32"/>
      <c r="K23" s="32"/>
      <c r="L23" s="32"/>
    </row>
    <row r="24" spans="1:12" ht="15.75" thickBot="1">
      <c r="A24" s="48" t="s">
        <v>23</v>
      </c>
      <c r="B24" s="48"/>
      <c r="C24" s="32"/>
      <c r="D24" s="32"/>
      <c r="E24" s="40"/>
      <c r="F24" s="27"/>
      <c r="G24" s="32"/>
      <c r="H24" s="32"/>
      <c r="I24" s="32"/>
      <c r="J24" s="32"/>
      <c r="K24" s="49"/>
      <c r="L24" s="50"/>
    </row>
    <row r="25" spans="1:12" ht="15">
      <c r="A25" s="51" t="s">
        <v>24</v>
      </c>
      <c r="B25" s="52"/>
      <c r="C25" s="52"/>
      <c r="D25" s="53"/>
      <c r="E25" s="54" t="s">
        <v>25</v>
      </c>
      <c r="F25" s="55" t="s">
        <v>26</v>
      </c>
      <c r="G25" s="56" t="s">
        <v>27</v>
      </c>
      <c r="H25" s="57"/>
      <c r="I25" s="58"/>
      <c r="J25" s="59"/>
      <c r="K25" s="57" t="s">
        <v>28</v>
      </c>
      <c r="L25" s="60"/>
    </row>
    <row r="26" spans="1:12" ht="15.75" thickBot="1">
      <c r="A26" s="61"/>
      <c r="B26" s="62"/>
      <c r="C26" s="62"/>
      <c r="D26" s="63"/>
      <c r="E26" s="64">
        <v>1</v>
      </c>
      <c r="F26" s="65" t="str">
        <f>F9</f>
        <v>Maria Jordan de Urries</v>
      </c>
      <c r="G26" s="66"/>
      <c r="H26" s="67"/>
      <c r="I26" s="68"/>
      <c r="J26" s="69"/>
      <c r="K26" s="67"/>
      <c r="L26" s="70"/>
    </row>
    <row r="27" spans="1:12" ht="15">
      <c r="A27" s="71" t="s">
        <v>29</v>
      </c>
      <c r="B27" s="72"/>
      <c r="C27" s="72"/>
      <c r="D27" s="73"/>
      <c r="E27" s="74">
        <v>2</v>
      </c>
      <c r="F27" s="75" t="str">
        <f>F23</f>
        <v>Emma Pastur Rubio</v>
      </c>
      <c r="G27" s="66"/>
      <c r="H27" s="67"/>
      <c r="I27" s="68"/>
      <c r="J27" s="69"/>
      <c r="K27" s="67"/>
      <c r="L27" s="70"/>
    </row>
    <row r="28" spans="1:12" ht="15.75" thickBot="1">
      <c r="A28" s="76"/>
      <c r="B28" s="77"/>
      <c r="C28" s="77"/>
      <c r="D28" s="78"/>
      <c r="E28" s="74">
        <v>3</v>
      </c>
      <c r="F28" s="75">
        <f>IF($E$13=3,$F$13,IF($E$19=3,$F$19,""))</f>
      </c>
      <c r="G28" s="66"/>
      <c r="H28" s="67"/>
      <c r="I28" s="68"/>
      <c r="J28" s="69"/>
      <c r="K28" s="67"/>
      <c r="L28" s="70"/>
    </row>
    <row r="29" spans="1:12" ht="15">
      <c r="A29" s="51" t="s">
        <v>30</v>
      </c>
      <c r="B29" s="52"/>
      <c r="C29" s="52"/>
      <c r="D29" s="53"/>
      <c r="E29" s="74">
        <v>4</v>
      </c>
      <c r="F29" s="75">
        <f>IF($E$13=4,$F$13,IF($E$19=4,$F$19,""))</f>
      </c>
      <c r="G29" s="66"/>
      <c r="H29" s="67"/>
      <c r="I29" s="68"/>
      <c r="J29" s="69"/>
      <c r="K29" s="67"/>
      <c r="L29" s="70"/>
    </row>
    <row r="30" spans="1:12" ht="15.75" thickBot="1">
      <c r="A30" s="79"/>
      <c r="B30" s="80"/>
      <c r="C30" s="80"/>
      <c r="D30" s="81"/>
      <c r="E30" s="82"/>
      <c r="F30" s="83"/>
      <c r="G30" s="66"/>
      <c r="H30" s="67"/>
      <c r="I30" s="68"/>
      <c r="J30" s="69"/>
      <c r="K30" s="67"/>
      <c r="L30" s="70"/>
    </row>
    <row r="31" spans="1:12" ht="15">
      <c r="A31" s="51" t="s">
        <v>31</v>
      </c>
      <c r="B31" s="52"/>
      <c r="C31" s="52"/>
      <c r="D31" s="53"/>
      <c r="E31" s="82"/>
      <c r="F31" s="83"/>
      <c r="G31" s="66"/>
      <c r="H31" s="67"/>
      <c r="I31" s="68"/>
      <c r="J31" s="69"/>
      <c r="K31" s="67"/>
      <c r="L31" s="70"/>
    </row>
    <row r="32" spans="1:12" ht="15">
      <c r="A32" s="84">
        <f>L6</f>
        <v>0</v>
      </c>
      <c r="B32" s="85"/>
      <c r="C32" s="85"/>
      <c r="D32" s="86"/>
      <c r="E32" s="82"/>
      <c r="F32" s="83"/>
      <c r="G32" s="66"/>
      <c r="H32" s="67"/>
      <c r="I32" s="68"/>
      <c r="J32" s="69"/>
      <c r="K32" s="67"/>
      <c r="L32" s="70"/>
    </row>
    <row r="33" spans="1:12" ht="15.75" thickBot="1">
      <c r="A33" s="87"/>
      <c r="B33" s="88"/>
      <c r="C33" s="88"/>
      <c r="D33" s="89"/>
      <c r="E33" s="90"/>
      <c r="F33" s="91"/>
      <c r="G33" s="92"/>
      <c r="H33" s="93"/>
      <c r="I33" s="94"/>
      <c r="J33" s="95"/>
      <c r="K33" s="93"/>
      <c r="L33" s="96"/>
    </row>
    <row r="34" spans="1:12" ht="15">
      <c r="A34" s="97"/>
      <c r="B34" s="98" t="s">
        <v>32</v>
      </c>
      <c r="C34" s="97"/>
      <c r="D34" s="97"/>
      <c r="E34" s="97"/>
      <c r="F34" s="99"/>
      <c r="G34" s="99"/>
      <c r="H34" s="99"/>
      <c r="I34" s="100"/>
      <c r="J34" s="100"/>
      <c r="K34" s="101" t="s">
        <v>33</v>
      </c>
      <c r="L34" s="101"/>
    </row>
    <row r="35" spans="1:12" ht="15">
      <c r="A35" s="97"/>
      <c r="B35" s="97"/>
      <c r="C35" s="97"/>
      <c r="D35" s="97"/>
      <c r="E35" s="97"/>
      <c r="F35" s="102" t="s">
        <v>34</v>
      </c>
      <c r="G35" s="103" t="s">
        <v>35</v>
      </c>
      <c r="H35" s="103"/>
      <c r="I35" s="103"/>
      <c r="J35" s="102"/>
      <c r="K35" s="99"/>
      <c r="L35" s="100"/>
    </row>
    <row r="36" spans="1:12" ht="1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</row>
    <row r="37" spans="1:12" ht="1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</row>
    <row r="38" spans="1:12" ht="1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1:12" ht="1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</row>
  </sheetData>
  <sheetProtection/>
  <mergeCells count="35">
    <mergeCell ref="A33:D33"/>
    <mergeCell ref="G33:I33"/>
    <mergeCell ref="K33:L33"/>
    <mergeCell ref="K34:L34"/>
    <mergeCell ref="G35:I35"/>
    <mergeCell ref="A31:D31"/>
    <mergeCell ref="G31:I31"/>
    <mergeCell ref="K31:L31"/>
    <mergeCell ref="A32:D32"/>
    <mergeCell ref="G32:I32"/>
    <mergeCell ref="K32:L32"/>
    <mergeCell ref="A29:D29"/>
    <mergeCell ref="G29:I29"/>
    <mergeCell ref="K29:L29"/>
    <mergeCell ref="A30:D30"/>
    <mergeCell ref="G30:I30"/>
    <mergeCell ref="K30:L30"/>
    <mergeCell ref="A27:D27"/>
    <mergeCell ref="G27:I27"/>
    <mergeCell ref="K27:L27"/>
    <mergeCell ref="A28:D28"/>
    <mergeCell ref="G28:I28"/>
    <mergeCell ref="K28:L28"/>
    <mergeCell ref="A25:D25"/>
    <mergeCell ref="G25:I25"/>
    <mergeCell ref="K25:L25"/>
    <mergeCell ref="A26:D26"/>
    <mergeCell ref="G26:I26"/>
    <mergeCell ref="K26:L26"/>
    <mergeCell ref="A2:L2"/>
    <mergeCell ref="A3:E3"/>
    <mergeCell ref="A4:E4"/>
    <mergeCell ref="A5:E5"/>
    <mergeCell ref="A6:E6"/>
    <mergeCell ref="A24:B24"/>
  </mergeCells>
  <conditionalFormatting sqref="F9 B9:D9 B11:D11 F11 F13 B13:D13 B15:D15 F15 F17 B17:D17 B19:D19 F19 F21 B21:D21 B23:D23 F23">
    <cfRule type="expression" priority="1" dxfId="28" stopIfTrue="1">
      <formula>AND($E9&lt;=$L$9,$M9&gt;0,$E9&gt;0,$D9&lt;&gt;"LL",$D9&lt;&gt;"Alt")</formula>
    </cfRule>
  </conditionalFormatting>
  <conditionalFormatting sqref="E9 E11 E13 E15 E17 E19 E21 E23">
    <cfRule type="expression" priority="2" dxfId="29" stopIfTrue="1">
      <formula>AND($E9&lt;=$L$9,$M9&gt;0,$D9&lt;&gt;"LL")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55"/>
  <sheetViews>
    <sheetView zoomScalePageLayoutView="0" workbookViewId="0" topLeftCell="A39">
      <selection activeCell="A2" sqref="A2:M55"/>
    </sheetView>
  </sheetViews>
  <sheetFormatPr defaultColWidth="11.421875" defaultRowHeight="15"/>
  <cols>
    <col min="1" max="1" width="2.7109375" style="0" bestFit="1" customWidth="1"/>
    <col min="2" max="2" width="7.57421875" style="0" bestFit="1" customWidth="1"/>
    <col min="3" max="3" width="5.28125" style="0" customWidth="1"/>
    <col min="4" max="4" width="4.00390625" style="0" customWidth="1"/>
    <col min="5" max="5" width="2.8515625" style="0" customWidth="1"/>
    <col min="6" max="6" width="24.7109375" style="0" bestFit="1" customWidth="1"/>
    <col min="7" max="7" width="13.7109375" style="0" customWidth="1"/>
    <col min="8" max="8" width="0" style="0" hidden="1" customWidth="1"/>
    <col min="9" max="9" width="13.7109375" style="0" customWidth="1"/>
    <col min="10" max="10" width="0" style="0" hidden="1" customWidth="1"/>
    <col min="11" max="11" width="13.7109375" style="0" customWidth="1"/>
    <col min="12" max="12" width="0" style="0" hidden="1" customWidth="1"/>
    <col min="13" max="13" width="13.7109375" style="0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" t="s">
        <v>1</v>
      </c>
      <c r="B3" s="2"/>
      <c r="C3" s="2"/>
      <c r="D3" s="2"/>
      <c r="E3" s="2"/>
      <c r="F3" s="3" t="s">
        <v>2</v>
      </c>
      <c r="G3" s="3" t="s">
        <v>3</v>
      </c>
      <c r="H3" s="3"/>
      <c r="I3" s="4"/>
      <c r="J3" s="4"/>
      <c r="K3" s="3" t="s">
        <v>4</v>
      </c>
      <c r="L3" s="105"/>
      <c r="M3" s="106"/>
    </row>
    <row r="4" spans="1:13" ht="15">
      <c r="A4" s="6"/>
      <c r="B4" s="6"/>
      <c r="C4" s="6"/>
      <c r="D4" s="6"/>
      <c r="E4" s="6"/>
      <c r="F4" s="7"/>
      <c r="G4" s="8"/>
      <c r="H4" s="8"/>
      <c r="I4" s="9"/>
      <c r="J4" s="9"/>
      <c r="K4" s="7"/>
      <c r="L4" s="7"/>
      <c r="M4" s="10"/>
    </row>
    <row r="5" spans="1:13" ht="15">
      <c r="A5" s="2" t="s">
        <v>5</v>
      </c>
      <c r="B5" s="2"/>
      <c r="C5" s="2"/>
      <c r="D5" s="2"/>
      <c r="E5" s="2"/>
      <c r="F5" s="3" t="s">
        <v>53</v>
      </c>
      <c r="G5" s="4" t="s">
        <v>54</v>
      </c>
      <c r="H5" s="4"/>
      <c r="I5" s="4"/>
      <c r="J5" s="4"/>
      <c r="K5" s="11" t="s">
        <v>8</v>
      </c>
      <c r="L5" s="107"/>
      <c r="M5" s="106"/>
    </row>
    <row r="6" spans="1:13" ht="15.75" thickBot="1">
      <c r="A6" s="12"/>
      <c r="B6" s="12"/>
      <c r="C6" s="12"/>
      <c r="D6" s="12"/>
      <c r="E6" s="12"/>
      <c r="F6" s="13"/>
      <c r="G6" s="13"/>
      <c r="H6" s="13"/>
      <c r="I6" s="14"/>
      <c r="J6" s="14"/>
      <c r="K6" s="15"/>
      <c r="L6" s="108"/>
      <c r="M6" s="10"/>
    </row>
    <row r="7" spans="1:13" ht="15">
      <c r="A7" s="16"/>
      <c r="B7" s="17" t="s">
        <v>9</v>
      </c>
      <c r="C7" s="17" t="s">
        <v>10</v>
      </c>
      <c r="D7" s="17" t="s">
        <v>11</v>
      </c>
      <c r="E7" s="17" t="s">
        <v>12</v>
      </c>
      <c r="F7" s="17" t="str">
        <f>IF(G6="Femenino","Jugadora","Jugador")</f>
        <v>Jugador</v>
      </c>
      <c r="G7" s="17" t="s">
        <v>55</v>
      </c>
      <c r="H7" s="17"/>
      <c r="I7" s="17" t="s">
        <v>13</v>
      </c>
      <c r="J7" s="17"/>
      <c r="K7" s="17" t="s">
        <v>14</v>
      </c>
      <c r="L7" s="109"/>
      <c r="M7" s="109"/>
    </row>
    <row r="8" spans="1:13" ht="15">
      <c r="A8" s="18"/>
      <c r="B8" s="19"/>
      <c r="C8" s="20"/>
      <c r="D8" s="20"/>
      <c r="E8" s="20"/>
      <c r="F8" s="21"/>
      <c r="G8" s="20"/>
      <c r="H8" s="20"/>
      <c r="I8" s="20"/>
      <c r="J8" s="20"/>
      <c r="K8" s="20"/>
      <c r="L8" s="20"/>
      <c r="M8" s="20"/>
    </row>
    <row r="9" spans="1:13" ht="15">
      <c r="A9" s="110">
        <v>1</v>
      </c>
      <c r="B9" s="23">
        <f>IF($E9="","",VLOOKUP($E9,#REF!,4,FALSE))</f>
      </c>
      <c r="C9" s="24">
        <f>IF($E9="","",VLOOKUP($E9,#REF!,9,FALSE))</f>
      </c>
      <c r="D9" s="24">
        <f>IF($E9="","",VLOOKUP($E9,#REF!,11,FALSE))</f>
      </c>
      <c r="E9" s="25"/>
      <c r="F9" s="26" t="s">
        <v>56</v>
      </c>
      <c r="G9" s="111"/>
      <c r="H9" s="111"/>
      <c r="I9" s="111"/>
      <c r="J9" s="111"/>
      <c r="K9" s="111"/>
      <c r="L9" s="111"/>
      <c r="M9" s="28" t="e">
        <f>#REF!</f>
        <v>#REF!</v>
      </c>
    </row>
    <row r="10" spans="1:13" ht="15">
      <c r="A10" s="112"/>
      <c r="B10" s="113"/>
      <c r="C10" s="114"/>
      <c r="D10" s="114"/>
      <c r="E10" s="115"/>
      <c r="F10" s="116"/>
      <c r="G10" s="27"/>
      <c r="H10" s="117">
        <f>IF(G10=P9,B9,B11)</f>
      </c>
      <c r="I10" s="118"/>
      <c r="J10" s="118"/>
      <c r="K10" s="118"/>
      <c r="L10" s="118"/>
      <c r="M10" s="118"/>
    </row>
    <row r="11" spans="1:13" ht="15">
      <c r="A11" s="112">
        <v>2</v>
      </c>
      <c r="B11" s="23">
        <f>IF($E11="","",VLOOKUP($E11,#REF!,4,FALSE))</f>
      </c>
      <c r="C11" s="24">
        <f>IF($E11="","",VLOOKUP($E11,#REF!,9,FALSE))</f>
      </c>
      <c r="D11" s="24">
        <f>IF($E11="","",VLOOKUP($E11,#REF!,11,FALSE))</f>
      </c>
      <c r="E11" s="25"/>
      <c r="F11" s="119" t="str">
        <f>IF(ISBLANK($E11),"Bye",IF(VLOOKUP($E11,#REF!,2,FALSE)="ZZZ","",CONCATENATE(VLOOKUP($E11,#REF!,2,FALSE),", ",VLOOKUP($E11,#REF!,3,FALSE))))</f>
        <v>Bye</v>
      </c>
      <c r="G11" s="120"/>
      <c r="H11" s="121"/>
      <c r="I11" s="118"/>
      <c r="J11" s="118"/>
      <c r="K11" s="118"/>
      <c r="L11" s="118"/>
      <c r="M11" s="118"/>
    </row>
    <row r="12" spans="1:13" ht="15">
      <c r="A12" s="112"/>
      <c r="B12" s="113"/>
      <c r="C12" s="114"/>
      <c r="D12" s="114"/>
      <c r="E12" s="122"/>
      <c r="F12" s="123"/>
      <c r="G12" s="124"/>
      <c r="H12" s="121"/>
      <c r="I12" s="27"/>
      <c r="J12" s="125">
        <f>IF(I12=G10,H10,H14)</f>
      </c>
      <c r="K12" s="118"/>
      <c r="L12" s="118"/>
      <c r="M12" s="118"/>
    </row>
    <row r="13" spans="1:13" ht="15">
      <c r="A13" s="112">
        <v>3</v>
      </c>
      <c r="B13" s="23">
        <f>IF($E13="","",VLOOKUP($E13,#REF!,4,FALSE))</f>
      </c>
      <c r="C13" s="24">
        <f>IF($E13="","",VLOOKUP($E13,#REF!,9,FALSE))</f>
      </c>
      <c r="D13" s="24">
        <f>IF($E13="","",VLOOKUP($E13,#REF!,11,FALSE))</f>
      </c>
      <c r="E13" s="25"/>
      <c r="F13" s="26" t="s">
        <v>57</v>
      </c>
      <c r="G13" s="126">
        <f>G10</f>
        <v>0</v>
      </c>
      <c r="H13" s="127"/>
      <c r="I13" s="120"/>
      <c r="J13" s="125"/>
      <c r="K13" s="118"/>
      <c r="L13" s="118"/>
      <c r="M13" s="118"/>
    </row>
    <row r="14" spans="1:13" ht="15">
      <c r="A14" s="112"/>
      <c r="B14" s="113"/>
      <c r="C14" s="114"/>
      <c r="D14" s="114"/>
      <c r="E14" s="122"/>
      <c r="F14" s="116"/>
      <c r="G14" s="45"/>
      <c r="H14" s="128">
        <f>IF(G14=P13,B13,B15)</f>
      </c>
      <c r="I14" s="124"/>
      <c r="J14" s="125"/>
      <c r="K14" s="118"/>
      <c r="L14" s="118"/>
      <c r="M14" s="118"/>
    </row>
    <row r="15" spans="1:13" ht="15">
      <c r="A15" s="112">
        <v>4</v>
      </c>
      <c r="B15" s="23">
        <f>IF($E15="","",VLOOKUP($E15,#REF!,4,FALSE))</f>
      </c>
      <c r="C15" s="24">
        <f>IF($E15="","",VLOOKUP($E15,#REF!,9,FALSE))</f>
      </c>
      <c r="D15" s="24">
        <f>IF($E15="","",VLOOKUP($E15,#REF!,11,FALSE))</f>
      </c>
      <c r="E15" s="25"/>
      <c r="F15" s="119" t="s">
        <v>58</v>
      </c>
      <c r="G15" s="118"/>
      <c r="H15" s="121"/>
      <c r="I15" s="124"/>
      <c r="J15" s="125"/>
      <c r="K15" s="118"/>
      <c r="L15" s="118"/>
      <c r="M15" s="118"/>
    </row>
    <row r="16" spans="1:13" ht="15">
      <c r="A16" s="112"/>
      <c r="B16" s="113"/>
      <c r="C16" s="114"/>
      <c r="D16" s="114"/>
      <c r="E16" s="115"/>
      <c r="F16" s="123"/>
      <c r="G16" s="118"/>
      <c r="H16" s="121"/>
      <c r="I16" s="124"/>
      <c r="J16" s="125"/>
      <c r="K16" s="27"/>
      <c r="L16" s="125">
        <f>IF(K16=I12,J12,J20)</f>
      </c>
      <c r="M16" s="118"/>
    </row>
    <row r="17" spans="1:13" ht="15">
      <c r="A17" s="110">
        <v>5</v>
      </c>
      <c r="B17" s="23">
        <f>IF($E17="","",VLOOKUP($E17,#REF!,4,FALSE))</f>
      </c>
      <c r="C17" s="24">
        <f>IF($E17="","",VLOOKUP($E17,#REF!,9,FALSE))</f>
      </c>
      <c r="D17" s="24">
        <f>IF($E17="","",VLOOKUP($E17,#REF!,11,FALSE))</f>
      </c>
      <c r="E17" s="25"/>
      <c r="F17" s="26" t="s">
        <v>59</v>
      </c>
      <c r="G17" s="118"/>
      <c r="H17" s="121"/>
      <c r="I17" s="124"/>
      <c r="J17" s="125"/>
      <c r="K17" s="120"/>
      <c r="L17" s="118"/>
      <c r="M17" s="118"/>
    </row>
    <row r="18" spans="1:13" ht="15">
      <c r="A18" s="112"/>
      <c r="B18" s="113"/>
      <c r="C18" s="114"/>
      <c r="D18" s="114"/>
      <c r="E18" s="115"/>
      <c r="F18" s="116"/>
      <c r="G18" s="27"/>
      <c r="H18" s="117">
        <f>IF(G18=P17,B17,B19)</f>
      </c>
      <c r="I18" s="124"/>
      <c r="J18" s="125"/>
      <c r="K18" s="124"/>
      <c r="L18" s="118"/>
      <c r="M18" s="118"/>
    </row>
    <row r="19" spans="1:13" ht="15">
      <c r="A19" s="112">
        <v>6</v>
      </c>
      <c r="B19" s="23">
        <f>IF($E19="","",VLOOKUP($E19,#REF!,4,FALSE))</f>
      </c>
      <c r="C19" s="24">
        <f>IF($E19="","",VLOOKUP($E19,#REF!,9,FALSE))</f>
      </c>
      <c r="D19" s="24">
        <f>IF($E19="","",VLOOKUP($E19,#REF!,11,FALSE))</f>
      </c>
      <c r="E19" s="25"/>
      <c r="F19" s="119" t="s">
        <v>60</v>
      </c>
      <c r="G19" s="120"/>
      <c r="H19" s="129"/>
      <c r="I19" s="126">
        <f>I12</f>
        <v>0</v>
      </c>
      <c r="J19" s="125"/>
      <c r="K19" s="124"/>
      <c r="L19" s="118"/>
      <c r="M19" s="118"/>
    </row>
    <row r="20" spans="1:13" ht="15">
      <c r="A20" s="112"/>
      <c r="B20" s="113"/>
      <c r="C20" s="114"/>
      <c r="D20" s="114"/>
      <c r="E20" s="122"/>
      <c r="F20" s="123"/>
      <c r="G20" s="124"/>
      <c r="H20" s="129"/>
      <c r="I20" s="27"/>
      <c r="J20" s="125">
        <f>IF(I20=G18,H18,H22)</f>
      </c>
      <c r="K20" s="124"/>
      <c r="L20" s="118"/>
      <c r="M20" s="118"/>
    </row>
    <row r="21" spans="1:13" ht="15">
      <c r="A21" s="112">
        <v>7</v>
      </c>
      <c r="B21" s="23">
        <f>IF($E21="","",VLOOKUP($E21,#REF!,4,FALSE))</f>
      </c>
      <c r="C21" s="24">
        <f>IF($E21="","",VLOOKUP($E21,#REF!,9,FALSE))</f>
      </c>
      <c r="D21" s="24">
        <f>IF($E21="","",VLOOKUP($E21,#REF!,11,FALSE))</f>
      </c>
      <c r="E21" s="25"/>
      <c r="F21" s="26" t="s">
        <v>61</v>
      </c>
      <c r="G21" s="126">
        <f>G18</f>
        <v>0</v>
      </c>
      <c r="H21" s="130"/>
      <c r="I21" s="118"/>
      <c r="J21" s="118"/>
      <c r="K21" s="124"/>
      <c r="L21" s="118"/>
      <c r="M21" s="118"/>
    </row>
    <row r="22" spans="1:13" ht="15">
      <c r="A22" s="112"/>
      <c r="B22" s="113"/>
      <c r="C22" s="114"/>
      <c r="D22" s="114"/>
      <c r="E22" s="122"/>
      <c r="F22" s="116"/>
      <c r="G22" s="45"/>
      <c r="H22" s="117">
        <f>IF(G22=P21,B21,B23)</f>
      </c>
      <c r="I22" s="118"/>
      <c r="J22" s="118"/>
      <c r="K22" s="124"/>
      <c r="L22" s="118"/>
      <c r="M22" s="118"/>
    </row>
    <row r="23" spans="1:13" ht="15">
      <c r="A23" s="112">
        <v>8</v>
      </c>
      <c r="B23" s="23">
        <f>IF($E23="","",VLOOKUP($E23,#REF!,4,FALSE))</f>
      </c>
      <c r="C23" s="24">
        <f>IF($E23="","",VLOOKUP($E23,#REF!,9,FALSE))</f>
      </c>
      <c r="D23" s="24">
        <f>IF($E23="","",VLOOKUP($E23,#REF!,11,FALSE))</f>
      </c>
      <c r="E23" s="25"/>
      <c r="F23" s="119" t="str">
        <f>IF(ISBLANK($E23),"Bye",IF(VLOOKUP($E23,#REF!,2,FALSE)="ZZZ","",CONCATENATE(VLOOKUP($E23,#REF!,2,FALSE),", ",VLOOKUP($E23,#REF!,3,FALSE))))</f>
        <v>Bye</v>
      </c>
      <c r="G23" s="118"/>
      <c r="H23" s="121"/>
      <c r="I23" s="118"/>
      <c r="J23" s="118"/>
      <c r="K23" s="124"/>
      <c r="L23" s="118"/>
      <c r="M23" s="118"/>
    </row>
    <row r="24" spans="1:13" ht="15">
      <c r="A24" s="112"/>
      <c r="B24" s="113"/>
      <c r="C24" s="114"/>
      <c r="D24" s="114"/>
      <c r="E24" s="122"/>
      <c r="F24" s="123"/>
      <c r="G24" s="118"/>
      <c r="H24" s="121"/>
      <c r="I24" s="118"/>
      <c r="J24" s="118"/>
      <c r="K24" s="131" t="str">
        <f>IF(G6="Femenino","Campeona :","Campeón :")</f>
        <v>Campeón :</v>
      </c>
      <c r="L24" s="132"/>
      <c r="M24" s="27"/>
    </row>
    <row r="25" spans="1:13" ht="15">
      <c r="A25" s="112">
        <v>9</v>
      </c>
      <c r="B25" s="23">
        <f>IF($E25="","",VLOOKUP($E25,#REF!,4,FALSE))</f>
      </c>
      <c r="C25" s="24">
        <f>IF($E25="","",VLOOKUP($E25,#REF!,9,FALSE))</f>
      </c>
      <c r="D25" s="24">
        <f>IF($E25="","",VLOOKUP($E25,#REF!,11,FALSE))</f>
      </c>
      <c r="E25" s="25"/>
      <c r="F25" s="26" t="s">
        <v>62</v>
      </c>
      <c r="G25" s="118"/>
      <c r="H25" s="121"/>
      <c r="I25" s="118"/>
      <c r="J25" s="118"/>
      <c r="K25" s="124"/>
      <c r="L25" s="118"/>
      <c r="M25" s="118"/>
    </row>
    <row r="26" spans="1:13" ht="15">
      <c r="A26" s="112"/>
      <c r="B26" s="113"/>
      <c r="C26" s="114"/>
      <c r="D26" s="114"/>
      <c r="E26" s="122"/>
      <c r="F26" s="116"/>
      <c r="G26" s="27"/>
      <c r="H26" s="117">
        <f>IF(G26=P25,B25,B27)</f>
      </c>
      <c r="I26" s="118"/>
      <c r="J26" s="118"/>
      <c r="K26" s="124"/>
      <c r="L26" s="118"/>
      <c r="M26" s="118"/>
    </row>
    <row r="27" spans="1:13" ht="15">
      <c r="A27" s="112">
        <v>10</v>
      </c>
      <c r="B27" s="23">
        <f>IF($E27="","",VLOOKUP($E27,#REF!,4,FALSE))</f>
      </c>
      <c r="C27" s="24">
        <f>IF($E27="","",VLOOKUP($E27,#REF!,9,FALSE))</f>
      </c>
      <c r="D27" s="24">
        <f>IF($E27="","",VLOOKUP($E27,#REF!,11,FALSE))</f>
      </c>
      <c r="E27" s="25"/>
      <c r="F27" s="119" t="s">
        <v>63</v>
      </c>
      <c r="G27" s="120"/>
      <c r="H27" s="121"/>
      <c r="I27" s="118"/>
      <c r="J27" s="118"/>
      <c r="K27" s="124"/>
      <c r="L27" s="118"/>
      <c r="M27" s="118"/>
    </row>
    <row r="28" spans="1:13" ht="15">
      <c r="A28" s="112"/>
      <c r="B28" s="113"/>
      <c r="C28" s="114"/>
      <c r="D28" s="114"/>
      <c r="E28" s="122"/>
      <c r="F28" s="123"/>
      <c r="G28" s="124"/>
      <c r="H28" s="121"/>
      <c r="I28" s="27"/>
      <c r="J28" s="125">
        <f>IF(I28=G26,H26,H30)</f>
      </c>
      <c r="K28" s="124"/>
      <c r="L28" s="118"/>
      <c r="M28" s="118"/>
    </row>
    <row r="29" spans="1:13" ht="15">
      <c r="A29" s="112">
        <v>11</v>
      </c>
      <c r="B29" s="23">
        <f>IF($E29="","",VLOOKUP($E29,#REF!,4,FALSE))</f>
      </c>
      <c r="C29" s="24">
        <f>IF($E29="","",VLOOKUP($E29,#REF!,9,FALSE))</f>
      </c>
      <c r="D29" s="24">
        <f>IF($E29="","",VLOOKUP($E29,#REF!,11,FALSE))</f>
      </c>
      <c r="E29" s="25"/>
      <c r="F29" s="26" t="s">
        <v>64</v>
      </c>
      <c r="G29" s="126">
        <f>G26</f>
        <v>0</v>
      </c>
      <c r="H29" s="127"/>
      <c r="I29" s="120"/>
      <c r="J29" s="125"/>
      <c r="K29" s="124"/>
      <c r="L29" s="118"/>
      <c r="M29" s="118"/>
    </row>
    <row r="30" spans="1:13" ht="15">
      <c r="A30" s="112"/>
      <c r="B30" s="113"/>
      <c r="C30" s="114"/>
      <c r="D30" s="114"/>
      <c r="E30" s="115"/>
      <c r="F30" s="116"/>
      <c r="G30" s="45"/>
      <c r="H30" s="128">
        <f>IF(G30=P29,B29,B31)</f>
      </c>
      <c r="I30" s="124"/>
      <c r="J30" s="125"/>
      <c r="K30" s="124"/>
      <c r="L30" s="118"/>
      <c r="M30" s="118"/>
    </row>
    <row r="31" spans="1:13" ht="15">
      <c r="A31" s="110">
        <v>12</v>
      </c>
      <c r="B31" s="23">
        <f>IF($E31="","",VLOOKUP($E31,#REF!,4,FALSE))</f>
      </c>
      <c r="C31" s="24">
        <f>IF($E31="","",VLOOKUP($E31,#REF!,9,FALSE))</f>
      </c>
      <c r="D31" s="24">
        <f>IF($E31="","",VLOOKUP($E31,#REF!,11,FALSE))</f>
      </c>
      <c r="E31" s="25"/>
      <c r="F31" s="119" t="s">
        <v>65</v>
      </c>
      <c r="G31" s="118"/>
      <c r="H31" s="121"/>
      <c r="I31" s="124"/>
      <c r="J31" s="125"/>
      <c r="K31" s="126">
        <f>K16</f>
        <v>0</v>
      </c>
      <c r="L31" s="130"/>
      <c r="M31" s="118"/>
    </row>
    <row r="32" spans="1:13" ht="15">
      <c r="A32" s="112"/>
      <c r="B32" s="113"/>
      <c r="C32" s="114"/>
      <c r="D32" s="114"/>
      <c r="E32" s="115"/>
      <c r="F32" s="123"/>
      <c r="G32" s="118"/>
      <c r="H32" s="121"/>
      <c r="I32" s="124"/>
      <c r="J32" s="125"/>
      <c r="K32" s="45"/>
      <c r="L32" s="125">
        <f>IF(K32=I28,J28,J36)</f>
      </c>
      <c r="M32" s="118"/>
    </row>
    <row r="33" spans="1:13" ht="15">
      <c r="A33" s="112">
        <v>13</v>
      </c>
      <c r="B33" s="23">
        <f>IF($E33="","",VLOOKUP($E33,#REF!,4,FALSE))</f>
      </c>
      <c r="C33" s="24">
        <f>IF($E33="","",VLOOKUP($E33,#REF!,9,FALSE))</f>
      </c>
      <c r="D33" s="24">
        <f>IF($E33="","",VLOOKUP($E33,#REF!,11,FALSE))</f>
      </c>
      <c r="E33" s="25"/>
      <c r="F33" s="26" t="s">
        <v>66</v>
      </c>
      <c r="G33" s="118"/>
      <c r="H33" s="121"/>
      <c r="I33" s="124"/>
      <c r="J33" s="125"/>
      <c r="K33" s="118"/>
      <c r="L33" s="118"/>
      <c r="M33" s="118"/>
    </row>
    <row r="34" spans="1:13" ht="15">
      <c r="A34" s="112"/>
      <c r="B34" s="113"/>
      <c r="C34" s="114"/>
      <c r="D34" s="114"/>
      <c r="E34" s="122"/>
      <c r="F34" s="116"/>
      <c r="G34" s="27"/>
      <c r="H34" s="117">
        <f>IF(G34=P33,B33,B35)</f>
      </c>
      <c r="I34" s="124"/>
      <c r="J34" s="125"/>
      <c r="K34" s="118"/>
      <c r="L34" s="118"/>
      <c r="M34" s="118"/>
    </row>
    <row r="35" spans="1:13" ht="15">
      <c r="A35" s="112">
        <v>14</v>
      </c>
      <c r="B35" s="23">
        <f>IF($E35="","",VLOOKUP($E35,#REF!,4,FALSE))</f>
      </c>
      <c r="C35" s="24">
        <f>IF($E35="","",VLOOKUP($E35,#REF!,9,FALSE))</f>
      </c>
      <c r="D35" s="24">
        <f>IF($E35="","",VLOOKUP($E35,#REF!,11,FALSE))</f>
      </c>
      <c r="E35" s="25"/>
      <c r="F35" s="119" t="s">
        <v>67</v>
      </c>
      <c r="G35" s="120"/>
      <c r="H35" s="129"/>
      <c r="I35" s="126">
        <f>I28</f>
        <v>0</v>
      </c>
      <c r="J35" s="125"/>
      <c r="K35" s="118"/>
      <c r="L35" s="118"/>
      <c r="M35" s="118"/>
    </row>
    <row r="36" spans="1:13" ht="15">
      <c r="A36" s="112"/>
      <c r="B36" s="113"/>
      <c r="C36" s="114"/>
      <c r="D36" s="114"/>
      <c r="E36" s="122"/>
      <c r="F36" s="123"/>
      <c r="G36" s="124"/>
      <c r="H36" s="129"/>
      <c r="I36" s="45"/>
      <c r="J36" s="125">
        <f>IF(I36=G34,H34,H38)</f>
      </c>
      <c r="K36" s="118"/>
      <c r="L36" s="118"/>
      <c r="M36" s="118"/>
    </row>
    <row r="37" spans="1:13" ht="15">
      <c r="A37" s="112">
        <v>15</v>
      </c>
      <c r="B37" s="23">
        <f>IF($E37="","",VLOOKUP($E37,#REF!,4,FALSE))</f>
      </c>
      <c r="C37" s="24">
        <f>IF($E37="","",VLOOKUP($E37,#REF!,9,FALSE))</f>
      </c>
      <c r="D37" s="24">
        <f>IF($E37="","",VLOOKUP($E37,#REF!,11,FALSE))</f>
      </c>
      <c r="E37" s="25"/>
      <c r="F37" s="26" t="s">
        <v>16</v>
      </c>
      <c r="G37" s="126">
        <f>G34</f>
        <v>0</v>
      </c>
      <c r="H37" s="130"/>
      <c r="I37" s="118"/>
      <c r="J37" s="118"/>
      <c r="K37" s="118"/>
      <c r="L37" s="118"/>
      <c r="M37" s="118"/>
    </row>
    <row r="38" spans="1:13" ht="15">
      <c r="A38" s="112"/>
      <c r="B38" s="113"/>
      <c r="C38" s="114"/>
      <c r="D38" s="114"/>
      <c r="E38" s="115"/>
      <c r="F38" s="116"/>
      <c r="G38" s="45"/>
      <c r="H38" s="117">
        <f>IF(G38=P37,B37,B39)</f>
      </c>
      <c r="I38" s="118"/>
      <c r="J38" s="118"/>
      <c r="K38" s="118"/>
      <c r="L38" s="118"/>
      <c r="M38" s="118"/>
    </row>
    <row r="39" spans="1:13" ht="15">
      <c r="A39" s="110">
        <v>16</v>
      </c>
      <c r="B39" s="23">
        <f>IF($E39="","",VLOOKUP($E39,#REF!,4,FALSE))</f>
      </c>
      <c r="C39" s="24">
        <f>IF($E39="","",VLOOKUP($E39,#REF!,9,FALSE))</f>
      </c>
      <c r="D39" s="24">
        <f>IF($E39="","",VLOOKUP($E39,#REF!,11,FALSE))</f>
      </c>
      <c r="E39" s="25"/>
      <c r="F39" s="119" t="s">
        <v>68</v>
      </c>
      <c r="G39" s="115"/>
      <c r="H39" s="115"/>
      <c r="I39" s="115"/>
      <c r="J39" s="115"/>
      <c r="K39" s="115"/>
      <c r="L39" s="115"/>
      <c r="M39" s="115"/>
    </row>
    <row r="40" spans="1:13" ht="15.75" thickBot="1">
      <c r="A40" s="48" t="s">
        <v>23</v>
      </c>
      <c r="B40" s="48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</row>
    <row r="41" spans="1:13" ht="15">
      <c r="A41" s="51" t="s">
        <v>24</v>
      </c>
      <c r="B41" s="52"/>
      <c r="C41" s="52"/>
      <c r="D41" s="53"/>
      <c r="E41" s="54" t="s">
        <v>25</v>
      </c>
      <c r="F41" s="55" t="s">
        <v>26</v>
      </c>
      <c r="G41" s="56" t="s">
        <v>27</v>
      </c>
      <c r="H41" s="57"/>
      <c r="I41" s="58"/>
      <c r="J41" s="59"/>
      <c r="K41" s="57" t="s">
        <v>28</v>
      </c>
      <c r="L41" s="57"/>
      <c r="M41" s="60"/>
    </row>
    <row r="42" spans="1:13" ht="15.75" thickBot="1">
      <c r="A42" s="61"/>
      <c r="B42" s="62"/>
      <c r="C42" s="62"/>
      <c r="D42" s="63"/>
      <c r="E42" s="134">
        <v>1</v>
      </c>
      <c r="F42" s="65" t="str">
        <f>F9</f>
        <v>Alfonso Gutierrez Lopez</v>
      </c>
      <c r="G42" s="66"/>
      <c r="H42" s="67"/>
      <c r="I42" s="68"/>
      <c r="J42" s="69"/>
      <c r="K42" s="67"/>
      <c r="L42" s="67"/>
      <c r="M42" s="70"/>
    </row>
    <row r="43" spans="1:13" ht="15">
      <c r="A43" s="71" t="s">
        <v>29</v>
      </c>
      <c r="B43" s="72"/>
      <c r="C43" s="72"/>
      <c r="D43" s="73"/>
      <c r="E43" s="135">
        <v>2</v>
      </c>
      <c r="F43" s="75" t="str">
        <f>F39</f>
        <v>Pelayo Garcia Fernandez</v>
      </c>
      <c r="G43" s="66"/>
      <c r="H43" s="67"/>
      <c r="I43" s="68"/>
      <c r="J43" s="69"/>
      <c r="K43" s="67"/>
      <c r="L43" s="67"/>
      <c r="M43" s="70"/>
    </row>
    <row r="44" spans="1:13" ht="15.75" thickBot="1">
      <c r="A44" s="76"/>
      <c r="B44" s="77"/>
      <c r="C44" s="77"/>
      <c r="D44" s="78"/>
      <c r="E44" s="135">
        <v>3</v>
      </c>
      <c r="F44" s="75">
        <f>IF($E$17=3,$F$17,IF($E$31=3,$F$31,""))</f>
      </c>
      <c r="G44" s="66"/>
      <c r="H44" s="67"/>
      <c r="I44" s="68"/>
      <c r="J44" s="69"/>
      <c r="K44" s="67"/>
      <c r="L44" s="67"/>
      <c r="M44" s="70"/>
    </row>
    <row r="45" spans="1:13" ht="15">
      <c r="A45" s="51" t="s">
        <v>30</v>
      </c>
      <c r="B45" s="52"/>
      <c r="C45" s="52"/>
      <c r="D45" s="53"/>
      <c r="E45" s="135">
        <v>4</v>
      </c>
      <c r="F45" s="75">
        <f>IF($E$17=4,$F$17,IF($E$31=4,$F$31,""))</f>
      </c>
      <c r="G45" s="66"/>
      <c r="H45" s="67"/>
      <c r="I45" s="68"/>
      <c r="J45" s="69"/>
      <c r="K45" s="67"/>
      <c r="L45" s="67"/>
      <c r="M45" s="70"/>
    </row>
    <row r="46" spans="1:13" ht="15.75" thickBot="1">
      <c r="A46" s="79"/>
      <c r="B46" s="80"/>
      <c r="C46" s="80"/>
      <c r="D46" s="81"/>
      <c r="E46" s="82"/>
      <c r="F46" s="83"/>
      <c r="G46" s="66"/>
      <c r="H46" s="67"/>
      <c r="I46" s="68"/>
      <c r="J46" s="69"/>
      <c r="K46" s="67"/>
      <c r="L46" s="67"/>
      <c r="M46" s="70"/>
    </row>
    <row r="47" spans="1:13" ht="15">
      <c r="A47" s="51" t="s">
        <v>31</v>
      </c>
      <c r="B47" s="52"/>
      <c r="C47" s="52"/>
      <c r="D47" s="53"/>
      <c r="E47" s="82"/>
      <c r="F47" s="83"/>
      <c r="G47" s="66"/>
      <c r="H47" s="67"/>
      <c r="I47" s="68"/>
      <c r="J47" s="69"/>
      <c r="K47" s="67"/>
      <c r="L47" s="67"/>
      <c r="M47" s="70"/>
    </row>
    <row r="48" spans="1:13" ht="15">
      <c r="A48" s="84">
        <f>K6</f>
        <v>0</v>
      </c>
      <c r="B48" s="85"/>
      <c r="C48" s="85"/>
      <c r="D48" s="86"/>
      <c r="E48" s="82"/>
      <c r="F48" s="83"/>
      <c r="G48" s="66"/>
      <c r="H48" s="67"/>
      <c r="I48" s="68"/>
      <c r="J48" s="69"/>
      <c r="K48" s="67"/>
      <c r="L48" s="67"/>
      <c r="M48" s="70"/>
    </row>
    <row r="49" spans="1:13" ht="15.75" thickBot="1">
      <c r="A49" s="87" t="e">
        <f>(#REF!)</f>
        <v>#REF!</v>
      </c>
      <c r="B49" s="88"/>
      <c r="C49" s="88"/>
      <c r="D49" s="89"/>
      <c r="E49" s="90"/>
      <c r="F49" s="91"/>
      <c r="G49" s="92"/>
      <c r="H49" s="93"/>
      <c r="I49" s="94"/>
      <c r="J49" s="95"/>
      <c r="K49" s="93"/>
      <c r="L49" s="93"/>
      <c r="M49" s="96"/>
    </row>
    <row r="50" spans="1:13" ht="15">
      <c r="A50" s="97"/>
      <c r="B50" s="98" t="s">
        <v>32</v>
      </c>
      <c r="C50" s="97"/>
      <c r="D50" s="97"/>
      <c r="E50" s="97"/>
      <c r="F50" s="99"/>
      <c r="G50" s="99"/>
      <c r="H50" s="99"/>
      <c r="I50" s="100"/>
      <c r="J50" s="100"/>
      <c r="K50" s="101" t="s">
        <v>33</v>
      </c>
      <c r="L50" s="101"/>
      <c r="M50" s="101"/>
    </row>
    <row r="51" spans="1:13" ht="15">
      <c r="A51" s="97"/>
      <c r="B51" s="97"/>
      <c r="C51" s="97"/>
      <c r="D51" s="97"/>
      <c r="E51" s="97"/>
      <c r="F51" s="102" t="s">
        <v>34</v>
      </c>
      <c r="G51" s="103" t="s">
        <v>35</v>
      </c>
      <c r="H51" s="103"/>
      <c r="I51" s="103"/>
      <c r="J51" s="102"/>
      <c r="K51" s="99"/>
      <c r="L51" s="99"/>
      <c r="M51" s="100"/>
    </row>
    <row r="52" spans="1:13" ht="1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</row>
    <row r="53" spans="1:13" ht="1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</row>
    <row r="54" spans="1:13" ht="1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</row>
    <row r="55" spans="1:13" ht="1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</row>
  </sheetData>
  <sheetProtection/>
  <mergeCells count="35">
    <mergeCell ref="A49:D49"/>
    <mergeCell ref="G49:I49"/>
    <mergeCell ref="K49:M49"/>
    <mergeCell ref="K50:M50"/>
    <mergeCell ref="G51:I51"/>
    <mergeCell ref="A47:D47"/>
    <mergeCell ref="G47:I47"/>
    <mergeCell ref="K47:M47"/>
    <mergeCell ref="A48:D48"/>
    <mergeCell ref="G48:I48"/>
    <mergeCell ref="K48:M48"/>
    <mergeCell ref="A45:D45"/>
    <mergeCell ref="G45:I45"/>
    <mergeCell ref="K45:M45"/>
    <mergeCell ref="A46:D46"/>
    <mergeCell ref="G46:I46"/>
    <mergeCell ref="K46:M46"/>
    <mergeCell ref="A43:D43"/>
    <mergeCell ref="G43:I43"/>
    <mergeCell ref="K43:M43"/>
    <mergeCell ref="A44:D44"/>
    <mergeCell ref="G44:I44"/>
    <mergeCell ref="K44:M44"/>
    <mergeCell ref="A41:D41"/>
    <mergeCell ref="G41:I41"/>
    <mergeCell ref="K41:M41"/>
    <mergeCell ref="A42:D42"/>
    <mergeCell ref="G42:I42"/>
    <mergeCell ref="K42:M42"/>
    <mergeCell ref="A2:M2"/>
    <mergeCell ref="A3:E3"/>
    <mergeCell ref="A4:E4"/>
    <mergeCell ref="A5:E5"/>
    <mergeCell ref="A6:E6"/>
    <mergeCell ref="A40:B40"/>
  </mergeCells>
  <conditionalFormatting sqref="B9:D39 F9:F39">
    <cfRule type="expression" priority="1" dxfId="28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priority="2" dxfId="29" stopIfTrue="1">
      <formula>AND($E9&lt;=$M$9,$E9&gt;0,$O9&gt;0,$D9&lt;&gt;"LL",$D9&lt;&gt;"Alt")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Pelayo Lopez Molina</dc:creator>
  <cp:keywords/>
  <dc:description/>
  <cp:lastModifiedBy>Pelayo Lopez Molina</cp:lastModifiedBy>
  <dcterms:created xsi:type="dcterms:W3CDTF">2021-11-14T15:44:07Z</dcterms:created>
  <dcterms:modified xsi:type="dcterms:W3CDTF">2021-11-14T16:17:45Z</dcterms:modified>
  <cp:category/>
  <cp:version/>
  <cp:contentType/>
  <cp:contentStatus/>
</cp:coreProperties>
</file>